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rezillon\Documents\00-Production 2019\2-BTS MCO Gestion operationnelle\000-I-manuel\Ch15\Annexes-documents (élève)\"/>
    </mc:Choice>
  </mc:AlternateContent>
  <bookViews>
    <workbookView xWindow="0" yWindow="0" windowWidth="12588" windowHeight="12180" tabRatio="672" activeTab="1"/>
  </bookViews>
  <sheets>
    <sheet name="Document 2" sheetId="1" r:id="rId1"/>
    <sheet name="Document 5" sheetId="2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O5" i="1"/>
  <c r="P5" i="1"/>
  <c r="Q5" i="1"/>
  <c r="N6" i="1"/>
  <c r="O6" i="1"/>
  <c r="P6" i="1"/>
  <c r="Q6" i="1"/>
  <c r="N7" i="1"/>
  <c r="O7" i="1"/>
  <c r="P7" i="1"/>
  <c r="Q7" i="1"/>
  <c r="N8" i="1"/>
  <c r="O8" i="1"/>
  <c r="P8" i="1"/>
  <c r="Q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N12" i="1"/>
  <c r="O12" i="1"/>
  <c r="P12" i="1"/>
  <c r="Q12" i="1"/>
  <c r="N13" i="1"/>
  <c r="O13" i="1"/>
  <c r="P13" i="1"/>
  <c r="Q13" i="1"/>
  <c r="N14" i="1"/>
  <c r="O14" i="1"/>
  <c r="P14" i="1"/>
  <c r="Q14" i="1"/>
  <c r="N15" i="1"/>
  <c r="O15" i="1"/>
  <c r="P15" i="1"/>
  <c r="Q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N19" i="1"/>
  <c r="O19" i="1"/>
  <c r="P19" i="1"/>
  <c r="Q19" i="1"/>
  <c r="N20" i="1"/>
  <c r="O20" i="1"/>
  <c r="P20" i="1"/>
  <c r="Q20" i="1"/>
  <c r="N21" i="1"/>
  <c r="O21" i="1"/>
  <c r="P21" i="1"/>
  <c r="Q21" i="1"/>
  <c r="N22" i="1"/>
  <c r="O22" i="1"/>
  <c r="P22" i="1"/>
  <c r="Q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N26" i="1"/>
  <c r="O26" i="1"/>
  <c r="P26" i="1"/>
  <c r="Q26" i="1"/>
  <c r="N27" i="1"/>
  <c r="O27" i="1"/>
  <c r="P27" i="1"/>
  <c r="Q27" i="1"/>
  <c r="N28" i="1"/>
  <c r="O28" i="1"/>
  <c r="P28" i="1"/>
  <c r="Q28" i="1"/>
  <c r="N29" i="1"/>
  <c r="O29" i="1"/>
  <c r="P29" i="1"/>
  <c r="Q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B35" i="1"/>
  <c r="C35" i="1"/>
  <c r="D35" i="1"/>
  <c r="E35" i="1"/>
  <c r="F35" i="1"/>
  <c r="G35" i="1"/>
  <c r="H35" i="1"/>
  <c r="B36" i="1"/>
  <c r="C36" i="1"/>
  <c r="D36" i="1"/>
  <c r="E36" i="1"/>
  <c r="F36" i="1"/>
  <c r="G36" i="1"/>
  <c r="H36" i="1"/>
  <c r="B37" i="1"/>
  <c r="C37" i="1"/>
  <c r="D37" i="1"/>
  <c r="E37" i="1"/>
  <c r="F37" i="1"/>
  <c r="G37" i="1"/>
  <c r="H37" i="1"/>
  <c r="B38" i="1"/>
  <c r="C38" i="1"/>
  <c r="D38" i="1"/>
  <c r="E38" i="1"/>
  <c r="F38" i="1"/>
  <c r="G38" i="1"/>
  <c r="H38" i="1"/>
  <c r="B39" i="1"/>
  <c r="C39" i="1"/>
  <c r="D39" i="1"/>
  <c r="E39" i="1"/>
  <c r="F39" i="1"/>
  <c r="G39" i="1"/>
  <c r="H39" i="1"/>
  <c r="G7" i="2"/>
  <c r="I7" i="2"/>
  <c r="G3" i="2"/>
  <c r="G4" i="2"/>
  <c r="G5" i="2"/>
  <c r="K8" i="2"/>
  <c r="J6" i="2"/>
  <c r="J8" i="2"/>
  <c r="L8" i="2"/>
  <c r="L3" i="2"/>
  <c r="L4" i="2"/>
  <c r="L6" i="2"/>
  <c r="L7" i="2"/>
  <c r="L5" i="2"/>
  <c r="C6" i="2"/>
  <c r="D6" i="2"/>
  <c r="E6" i="2"/>
  <c r="F6" i="2"/>
  <c r="G6" i="2"/>
  <c r="G8" i="2"/>
  <c r="M8" i="2"/>
  <c r="N8" i="2"/>
  <c r="M3" i="2"/>
  <c r="N3" i="2"/>
  <c r="M4" i="2"/>
  <c r="N4" i="2"/>
  <c r="M6" i="2"/>
  <c r="N6" i="2"/>
  <c r="M7" i="2"/>
  <c r="N7" i="2"/>
  <c r="M5" i="2"/>
  <c r="N5" i="2"/>
  <c r="H8" i="2"/>
  <c r="I8" i="2"/>
  <c r="I3" i="2"/>
  <c r="I4" i="2"/>
  <c r="I6" i="2"/>
  <c r="I5" i="2"/>
  <c r="C8" i="2"/>
  <c r="E8" i="2"/>
  <c r="F8" i="2"/>
  <c r="D8" i="2"/>
</calcChain>
</file>

<file path=xl/sharedStrings.xml><?xml version="1.0" encoding="utf-8"?>
<sst xmlns="http://schemas.openxmlformats.org/spreadsheetml/2006/main" count="146" uniqueCount="61">
  <si>
    <t>1TR</t>
  </si>
  <si>
    <t>Objectif</t>
  </si>
  <si>
    <t>JANVIER</t>
  </si>
  <si>
    <t>MARS</t>
  </si>
  <si>
    <t>TRIMESTRE 1</t>
  </si>
  <si>
    <t>Hygiène</t>
  </si>
  <si>
    <t>Art de la table</t>
  </si>
  <si>
    <t>Mobitex</t>
  </si>
  <si>
    <t>Matériel</t>
  </si>
  <si>
    <t>2TR</t>
  </si>
  <si>
    <t>AVRIL</t>
  </si>
  <si>
    <t>MAI</t>
  </si>
  <si>
    <t>JUIN</t>
  </si>
  <si>
    <t>TRIMESTRE  2</t>
  </si>
  <si>
    <t>3TR</t>
  </si>
  <si>
    <t>JUILLET</t>
  </si>
  <si>
    <t>SEPTEMBRE</t>
  </si>
  <si>
    <t>TRIMESTRE  3</t>
  </si>
  <si>
    <t>4TR</t>
  </si>
  <si>
    <t>OCTOBRE</t>
  </si>
  <si>
    <t>NOVEMBRE</t>
  </si>
  <si>
    <t>TRIMESTRE  4</t>
  </si>
  <si>
    <t xml:space="preserve">CUMUL ANNUEL </t>
  </si>
  <si>
    <t>ANNUEL</t>
  </si>
  <si>
    <t>Agence</t>
  </si>
  <si>
    <t>Commercial</t>
  </si>
  <si>
    <t>Arts de la table</t>
  </si>
  <si>
    <t>Mobilier Textile</t>
  </si>
  <si>
    <t>CA</t>
  </si>
  <si>
    <t>Marge</t>
  </si>
  <si>
    <t>Marge %</t>
  </si>
  <si>
    <t>CA N-1</t>
  </si>
  <si>
    <t>Marge N-1</t>
  </si>
  <si>
    <t>TOTAL</t>
  </si>
  <si>
    <t>Maxime GRANGIN</t>
  </si>
  <si>
    <t>Céline MANGEON</t>
  </si>
  <si>
    <t>Marianne POIGNAN</t>
  </si>
  <si>
    <t>Christine VIALA</t>
  </si>
  <si>
    <t>Pierre CHARLAY</t>
  </si>
  <si>
    <t>TOULOUSE</t>
  </si>
  <si>
    <t>N-2</t>
  </si>
  <si>
    <t>N-1</t>
  </si>
  <si>
    <t>FÉVRIER</t>
  </si>
  <si>
    <t>AOÛT</t>
  </si>
  <si>
    <t>DÉCEMBRE</t>
  </si>
  <si>
    <t>Marge % 
N-1</t>
  </si>
  <si>
    <t>SUD-EST</t>
  </si>
  <si>
    <t>SUD-OUEST</t>
  </si>
  <si>
    <t>NORD-EST</t>
  </si>
  <si>
    <t>PARIS</t>
  </si>
  <si>
    <t>NORD-OUEST</t>
  </si>
  <si>
    <t>RÉALISÉ N</t>
  </si>
  <si>
    <t xml:space="preserve">RÉALISÉ N TRIMESTRE </t>
  </si>
  <si>
    <t>ÉCART  VALEUR</t>
  </si>
  <si>
    <t>Écart en %</t>
  </si>
  <si>
    <t>Évolution CA</t>
  </si>
  <si>
    <t>Écart en valeur CA</t>
  </si>
  <si>
    <t>Écart en % CA</t>
  </si>
  <si>
    <t>Total</t>
  </si>
  <si>
    <t>Document 5 : Statistiques des ventes du réseau EKIP-CHR</t>
  </si>
  <si>
    <t>Document 2 : Tableau de suivi des ventes de M. GRANGIN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</si>
</sst>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-* #,##0\ _F_-;\-* #,##0\ _F_-;_-* &quot;-&quot;\ _F_-;_-@_-"/>
    <numFmt numFmtId="165" formatCode="##,##0"/>
    <numFmt numFmtId="166" formatCode="#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43" fontId="2" fillId="4" borderId="2" xfId="1" applyFont="1" applyFill="1" applyBorder="1" applyAlignment="1" applyProtection="1">
      <alignment horizontal="center" vertical="center" wrapText="1"/>
      <protection locked="0"/>
    </xf>
    <xf numFmtId="0" fontId="2" fillId="0" borderId="3" xfId="1" applyNumberFormat="1" applyFont="1" applyFill="1" applyBorder="1" applyAlignment="1">
      <alignment horizontal="center" vertical="center" wrapText="1"/>
    </xf>
    <xf numFmtId="43" fontId="2" fillId="7" borderId="3" xfId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43" fontId="2" fillId="0" borderId="5" xfId="1" applyFont="1" applyFill="1" applyBorder="1" applyAlignment="1" applyProtection="1">
      <alignment horizontal="center" vertical="center" wrapText="1"/>
      <protection locked="0"/>
    </xf>
    <xf numFmtId="43" fontId="3" fillId="0" borderId="5" xfId="1" applyFont="1" applyFill="1" applyBorder="1" applyAlignment="1">
      <alignment vertical="center" wrapText="1"/>
    </xf>
    <xf numFmtId="3" fontId="3" fillId="0" borderId="1" xfId="1" applyNumberFormat="1" applyFont="1" applyFill="1" applyBorder="1" applyAlignment="1">
      <alignment vertical="center" wrapText="1"/>
    </xf>
    <xf numFmtId="3" fontId="3" fillId="7" borderId="1" xfId="1" applyNumberFormat="1" applyFont="1" applyFill="1" applyBorder="1" applyAlignment="1">
      <alignment vertical="center" wrapText="1"/>
    </xf>
    <xf numFmtId="3" fontId="3" fillId="2" borderId="1" xfId="1" applyNumberFormat="1" applyFont="1" applyFill="1" applyBorder="1" applyAlignment="1">
      <alignment vertical="center" wrapText="1"/>
    </xf>
    <xf numFmtId="3" fontId="3" fillId="2" borderId="11" xfId="1" applyNumberFormat="1" applyFont="1" applyFill="1" applyBorder="1" applyAlignment="1">
      <alignment vertical="center" wrapText="1"/>
    </xf>
    <xf numFmtId="3" fontId="3" fillId="0" borderId="5" xfId="1" applyNumberFormat="1" applyFont="1" applyFill="1" applyBorder="1" applyAlignment="1">
      <alignment vertical="center" wrapText="1"/>
    </xf>
    <xf numFmtId="3" fontId="3" fillId="3" borderId="6" xfId="1" applyNumberFormat="1" applyFont="1" applyFill="1" applyBorder="1" applyAlignment="1">
      <alignment vertical="center" wrapText="1"/>
    </xf>
    <xf numFmtId="43" fontId="7" fillId="0" borderId="7" xfId="1" applyFont="1" applyFill="1" applyBorder="1" applyAlignment="1">
      <alignment vertical="center" wrapText="1"/>
    </xf>
    <xf numFmtId="3" fontId="7" fillId="0" borderId="8" xfId="1" applyNumberFormat="1" applyFont="1" applyFill="1" applyBorder="1" applyAlignment="1">
      <alignment vertical="center" wrapText="1"/>
    </xf>
    <xf numFmtId="3" fontId="7" fillId="7" borderId="8" xfId="1" applyNumberFormat="1" applyFont="1" applyFill="1" applyBorder="1" applyAlignment="1">
      <alignment vertical="center" wrapText="1"/>
    </xf>
    <xf numFmtId="3" fontId="7" fillId="2" borderId="8" xfId="1" applyNumberFormat="1" applyFont="1" applyFill="1" applyBorder="1" applyAlignment="1">
      <alignment vertical="center" wrapText="1"/>
    </xf>
    <xf numFmtId="3" fontId="7" fillId="2" borderId="12" xfId="1" applyNumberFormat="1" applyFont="1" applyFill="1" applyBorder="1" applyAlignment="1">
      <alignment vertical="center" wrapText="1"/>
    </xf>
    <xf numFmtId="3" fontId="3" fillId="0" borderId="7" xfId="1" applyNumberFormat="1" applyFont="1" applyFill="1" applyBorder="1" applyAlignment="1">
      <alignment vertical="center" wrapText="1"/>
    </xf>
    <xf numFmtId="3" fontId="3" fillId="0" borderId="8" xfId="1" applyNumberFormat="1" applyFont="1" applyFill="1" applyBorder="1" applyAlignment="1">
      <alignment vertical="center" wrapText="1"/>
    </xf>
    <xf numFmtId="3" fontId="3" fillId="7" borderId="8" xfId="1" applyNumberFormat="1" applyFont="1" applyFill="1" applyBorder="1" applyAlignment="1">
      <alignment vertical="center" wrapText="1"/>
    </xf>
    <xf numFmtId="3" fontId="2" fillId="3" borderId="9" xfId="1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5" fillId="0" borderId="1" xfId="0" applyNumberFormat="1" applyFont="1" applyBorder="1" applyAlignment="1">
      <alignment vertical="center"/>
    </xf>
    <xf numFmtId="165" fontId="10" fillId="0" borderId="1" xfId="0" applyNumberFormat="1" applyFont="1" applyBorder="1" applyAlignment="1">
      <alignment vertical="center"/>
    </xf>
    <xf numFmtId="10" fontId="5" fillId="0" borderId="1" xfId="2" applyNumberFormat="1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10" fontId="4" fillId="0" borderId="0" xfId="2" applyNumberFormat="1" applyFont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vertical="center" wrapText="1"/>
    </xf>
    <xf numFmtId="0" fontId="3" fillId="0" borderId="0" xfId="0" applyFont="1" applyBorder="1" applyAlignment="1" applyProtection="1">
      <alignment vertical="center" wrapText="1"/>
      <protection locked="0"/>
    </xf>
    <xf numFmtId="3" fontId="3" fillId="0" borderId="0" xfId="0" applyNumberFormat="1" applyFont="1" applyBorder="1" applyAlignment="1">
      <alignment vertical="center" wrapText="1"/>
    </xf>
    <xf numFmtId="43" fontId="3" fillId="0" borderId="1" xfId="1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7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vertical="center" wrapText="1"/>
    </xf>
    <xf numFmtId="9" fontId="2" fillId="8" borderId="1" xfId="2" applyFont="1" applyFill="1" applyBorder="1" applyAlignment="1">
      <alignment vertical="center" wrapText="1"/>
    </xf>
    <xf numFmtId="9" fontId="2" fillId="9" borderId="1" xfId="2" applyFont="1" applyFill="1" applyBorder="1" applyAlignment="1">
      <alignment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3" fontId="7" fillId="0" borderId="1" xfId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2" fillId="7" borderId="1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5" fontId="10" fillId="10" borderId="1" xfId="0" applyNumberFormat="1" applyFont="1" applyFill="1" applyBorder="1" applyAlignment="1">
      <alignment vertical="center"/>
    </xf>
    <xf numFmtId="10" fontId="10" fillId="10" borderId="1" xfId="2" applyNumberFormat="1" applyFont="1" applyFill="1" applyBorder="1" applyAlignment="1">
      <alignment vertical="center"/>
    </xf>
    <xf numFmtId="165" fontId="11" fillId="10" borderId="1" xfId="0" applyNumberFormat="1" applyFont="1" applyFill="1" applyBorder="1" applyAlignment="1">
      <alignment horizontal="center" vertical="center" wrapText="1"/>
    </xf>
    <xf numFmtId="166" fontId="11" fillId="10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43" fontId="2" fillId="8" borderId="1" xfId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43" fontId="2" fillId="2" borderId="1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 applyProtection="1">
      <alignment vertical="center" wrapText="1"/>
      <protection locked="0"/>
    </xf>
    <xf numFmtId="43" fontId="2" fillId="3" borderId="4" xfId="1" applyFont="1" applyFill="1" applyBorder="1" applyAlignment="1">
      <alignment horizontal="center" vertical="center" wrapText="1"/>
    </xf>
    <xf numFmtId="43" fontId="2" fillId="3" borderId="6" xfId="1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3" fontId="2" fillId="6" borderId="5" xfId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3" fontId="2" fillId="6" borderId="1" xfId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43" fontId="2" fillId="7" borderId="1" xfId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showGridLines="0" zoomScale="80" zoomScaleNormal="80" workbookViewId="0">
      <selection activeCell="A7" sqref="A1:XFD1048576"/>
    </sheetView>
  </sheetViews>
  <sheetFormatPr baseColWidth="10" defaultRowHeight="13.2" x14ac:dyDescent="0.3"/>
  <cols>
    <col min="1" max="1" width="15.6640625" style="30" customWidth="1"/>
    <col min="2" max="4" width="9.88671875" style="30" customWidth="1"/>
    <col min="5" max="5" width="13.6640625" style="30" customWidth="1"/>
    <col min="6" max="6" width="11.6640625" style="30" customWidth="1"/>
    <col min="7" max="8" width="9.88671875" style="30" customWidth="1"/>
    <col min="9" max="9" width="14" style="30" customWidth="1"/>
    <col min="10" max="12" width="9.88671875" style="30" customWidth="1"/>
    <col min="13" max="13" width="14" style="30" customWidth="1"/>
    <col min="14" max="15" width="9.88671875" style="30" customWidth="1"/>
    <col min="16" max="16" width="9.88671875" style="33" customWidth="1"/>
    <col min="17" max="17" width="16.44140625" style="30" customWidth="1"/>
    <col min="18" max="258" width="11.44140625" style="30"/>
    <col min="259" max="260" width="11.33203125" style="30" customWidth="1"/>
    <col min="261" max="262" width="10.88671875" style="30" customWidth="1"/>
    <col min="263" max="265" width="11.88671875" style="30" customWidth="1"/>
    <col min="266" max="266" width="11" style="30" customWidth="1"/>
    <col min="267" max="268" width="10.88671875" style="30" customWidth="1"/>
    <col min="269" max="269" width="12" style="30" customWidth="1"/>
    <col min="270" max="270" width="11" style="30" customWidth="1"/>
    <col min="271" max="271" width="11.44140625" style="30" customWidth="1"/>
    <col min="272" max="272" width="11.109375" style="30" customWidth="1"/>
    <col min="273" max="273" width="11.44140625" style="30" customWidth="1"/>
    <col min="274" max="514" width="11.44140625" style="30"/>
    <col min="515" max="516" width="11.33203125" style="30" customWidth="1"/>
    <col min="517" max="518" width="10.88671875" style="30" customWidth="1"/>
    <col min="519" max="521" width="11.88671875" style="30" customWidth="1"/>
    <col min="522" max="522" width="11" style="30" customWidth="1"/>
    <col min="523" max="524" width="10.88671875" style="30" customWidth="1"/>
    <col min="525" max="525" width="12" style="30" customWidth="1"/>
    <col min="526" max="526" width="11" style="30" customWidth="1"/>
    <col min="527" max="527" width="11.44140625" style="30" customWidth="1"/>
    <col min="528" max="528" width="11.109375" style="30" customWidth="1"/>
    <col min="529" max="529" width="11.44140625" style="30" customWidth="1"/>
    <col min="530" max="770" width="11.44140625" style="30"/>
    <col min="771" max="772" width="11.33203125" style="30" customWidth="1"/>
    <col min="773" max="774" width="10.88671875" style="30" customWidth="1"/>
    <col min="775" max="777" width="11.88671875" style="30" customWidth="1"/>
    <col min="778" max="778" width="11" style="30" customWidth="1"/>
    <col min="779" max="780" width="10.88671875" style="30" customWidth="1"/>
    <col min="781" max="781" width="12" style="30" customWidth="1"/>
    <col min="782" max="782" width="11" style="30" customWidth="1"/>
    <col min="783" max="783" width="11.44140625" style="30" customWidth="1"/>
    <col min="784" max="784" width="11.109375" style="30" customWidth="1"/>
    <col min="785" max="785" width="11.44140625" style="30" customWidth="1"/>
    <col min="786" max="1026" width="11.44140625" style="30"/>
    <col min="1027" max="1028" width="11.33203125" style="30" customWidth="1"/>
    <col min="1029" max="1030" width="10.88671875" style="30" customWidth="1"/>
    <col min="1031" max="1033" width="11.88671875" style="30" customWidth="1"/>
    <col min="1034" max="1034" width="11" style="30" customWidth="1"/>
    <col min="1035" max="1036" width="10.88671875" style="30" customWidth="1"/>
    <col min="1037" max="1037" width="12" style="30" customWidth="1"/>
    <col min="1038" max="1038" width="11" style="30" customWidth="1"/>
    <col min="1039" max="1039" width="11.44140625" style="30" customWidth="1"/>
    <col min="1040" max="1040" width="11.109375" style="30" customWidth="1"/>
    <col min="1041" max="1041" width="11.44140625" style="30" customWidth="1"/>
    <col min="1042" max="1282" width="11.44140625" style="30"/>
    <col min="1283" max="1284" width="11.33203125" style="30" customWidth="1"/>
    <col min="1285" max="1286" width="10.88671875" style="30" customWidth="1"/>
    <col min="1287" max="1289" width="11.88671875" style="30" customWidth="1"/>
    <col min="1290" max="1290" width="11" style="30" customWidth="1"/>
    <col min="1291" max="1292" width="10.88671875" style="30" customWidth="1"/>
    <col min="1293" max="1293" width="12" style="30" customWidth="1"/>
    <col min="1294" max="1294" width="11" style="30" customWidth="1"/>
    <col min="1295" max="1295" width="11.44140625" style="30" customWidth="1"/>
    <col min="1296" max="1296" width="11.109375" style="30" customWidth="1"/>
    <col min="1297" max="1297" width="11.44140625" style="30" customWidth="1"/>
    <col min="1298" max="1538" width="11.44140625" style="30"/>
    <col min="1539" max="1540" width="11.33203125" style="30" customWidth="1"/>
    <col min="1541" max="1542" width="10.88671875" style="30" customWidth="1"/>
    <col min="1543" max="1545" width="11.88671875" style="30" customWidth="1"/>
    <col min="1546" max="1546" width="11" style="30" customWidth="1"/>
    <col min="1547" max="1548" width="10.88671875" style="30" customWidth="1"/>
    <col min="1549" max="1549" width="12" style="30" customWidth="1"/>
    <col min="1550" max="1550" width="11" style="30" customWidth="1"/>
    <col min="1551" max="1551" width="11.44140625" style="30" customWidth="1"/>
    <col min="1552" max="1552" width="11.109375" style="30" customWidth="1"/>
    <col min="1553" max="1553" width="11.44140625" style="30" customWidth="1"/>
    <col min="1554" max="1794" width="11.44140625" style="30"/>
    <col min="1795" max="1796" width="11.33203125" style="30" customWidth="1"/>
    <col min="1797" max="1798" width="10.88671875" style="30" customWidth="1"/>
    <col min="1799" max="1801" width="11.88671875" style="30" customWidth="1"/>
    <col min="1802" max="1802" width="11" style="30" customWidth="1"/>
    <col min="1803" max="1804" width="10.88671875" style="30" customWidth="1"/>
    <col min="1805" max="1805" width="12" style="30" customWidth="1"/>
    <col min="1806" max="1806" width="11" style="30" customWidth="1"/>
    <col min="1807" max="1807" width="11.44140625" style="30" customWidth="1"/>
    <col min="1808" max="1808" width="11.109375" style="30" customWidth="1"/>
    <col min="1809" max="1809" width="11.44140625" style="30" customWidth="1"/>
    <col min="1810" max="2050" width="11.44140625" style="30"/>
    <col min="2051" max="2052" width="11.33203125" style="30" customWidth="1"/>
    <col min="2053" max="2054" width="10.88671875" style="30" customWidth="1"/>
    <col min="2055" max="2057" width="11.88671875" style="30" customWidth="1"/>
    <col min="2058" max="2058" width="11" style="30" customWidth="1"/>
    <col min="2059" max="2060" width="10.88671875" style="30" customWidth="1"/>
    <col min="2061" max="2061" width="12" style="30" customWidth="1"/>
    <col min="2062" max="2062" width="11" style="30" customWidth="1"/>
    <col min="2063" max="2063" width="11.44140625" style="30" customWidth="1"/>
    <col min="2064" max="2064" width="11.109375" style="30" customWidth="1"/>
    <col min="2065" max="2065" width="11.44140625" style="30" customWidth="1"/>
    <col min="2066" max="2306" width="11.44140625" style="30"/>
    <col min="2307" max="2308" width="11.33203125" style="30" customWidth="1"/>
    <col min="2309" max="2310" width="10.88671875" style="30" customWidth="1"/>
    <col min="2311" max="2313" width="11.88671875" style="30" customWidth="1"/>
    <col min="2314" max="2314" width="11" style="30" customWidth="1"/>
    <col min="2315" max="2316" width="10.88671875" style="30" customWidth="1"/>
    <col min="2317" max="2317" width="12" style="30" customWidth="1"/>
    <col min="2318" max="2318" width="11" style="30" customWidth="1"/>
    <col min="2319" max="2319" width="11.44140625" style="30" customWidth="1"/>
    <col min="2320" max="2320" width="11.109375" style="30" customWidth="1"/>
    <col min="2321" max="2321" width="11.44140625" style="30" customWidth="1"/>
    <col min="2322" max="2562" width="11.44140625" style="30"/>
    <col min="2563" max="2564" width="11.33203125" style="30" customWidth="1"/>
    <col min="2565" max="2566" width="10.88671875" style="30" customWidth="1"/>
    <col min="2567" max="2569" width="11.88671875" style="30" customWidth="1"/>
    <col min="2570" max="2570" width="11" style="30" customWidth="1"/>
    <col min="2571" max="2572" width="10.88671875" style="30" customWidth="1"/>
    <col min="2573" max="2573" width="12" style="30" customWidth="1"/>
    <col min="2574" max="2574" width="11" style="30" customWidth="1"/>
    <col min="2575" max="2575" width="11.44140625" style="30" customWidth="1"/>
    <col min="2576" max="2576" width="11.109375" style="30" customWidth="1"/>
    <col min="2577" max="2577" width="11.44140625" style="30" customWidth="1"/>
    <col min="2578" max="2818" width="11.44140625" style="30"/>
    <col min="2819" max="2820" width="11.33203125" style="30" customWidth="1"/>
    <col min="2821" max="2822" width="10.88671875" style="30" customWidth="1"/>
    <col min="2823" max="2825" width="11.88671875" style="30" customWidth="1"/>
    <col min="2826" max="2826" width="11" style="30" customWidth="1"/>
    <col min="2827" max="2828" width="10.88671875" style="30" customWidth="1"/>
    <col min="2829" max="2829" width="12" style="30" customWidth="1"/>
    <col min="2830" max="2830" width="11" style="30" customWidth="1"/>
    <col min="2831" max="2831" width="11.44140625" style="30" customWidth="1"/>
    <col min="2832" max="2832" width="11.109375" style="30" customWidth="1"/>
    <col min="2833" max="2833" width="11.44140625" style="30" customWidth="1"/>
    <col min="2834" max="3074" width="11.44140625" style="30"/>
    <col min="3075" max="3076" width="11.33203125" style="30" customWidth="1"/>
    <col min="3077" max="3078" width="10.88671875" style="30" customWidth="1"/>
    <col min="3079" max="3081" width="11.88671875" style="30" customWidth="1"/>
    <col min="3082" max="3082" width="11" style="30" customWidth="1"/>
    <col min="3083" max="3084" width="10.88671875" style="30" customWidth="1"/>
    <col min="3085" max="3085" width="12" style="30" customWidth="1"/>
    <col min="3086" max="3086" width="11" style="30" customWidth="1"/>
    <col min="3087" max="3087" width="11.44140625" style="30" customWidth="1"/>
    <col min="3088" max="3088" width="11.109375" style="30" customWidth="1"/>
    <col min="3089" max="3089" width="11.44140625" style="30" customWidth="1"/>
    <col min="3090" max="3330" width="11.44140625" style="30"/>
    <col min="3331" max="3332" width="11.33203125" style="30" customWidth="1"/>
    <col min="3333" max="3334" width="10.88671875" style="30" customWidth="1"/>
    <col min="3335" max="3337" width="11.88671875" style="30" customWidth="1"/>
    <col min="3338" max="3338" width="11" style="30" customWidth="1"/>
    <col min="3339" max="3340" width="10.88671875" style="30" customWidth="1"/>
    <col min="3341" max="3341" width="12" style="30" customWidth="1"/>
    <col min="3342" max="3342" width="11" style="30" customWidth="1"/>
    <col min="3343" max="3343" width="11.44140625" style="30" customWidth="1"/>
    <col min="3344" max="3344" width="11.109375" style="30" customWidth="1"/>
    <col min="3345" max="3345" width="11.44140625" style="30" customWidth="1"/>
    <col min="3346" max="3586" width="11.44140625" style="30"/>
    <col min="3587" max="3588" width="11.33203125" style="30" customWidth="1"/>
    <col min="3589" max="3590" width="10.88671875" style="30" customWidth="1"/>
    <col min="3591" max="3593" width="11.88671875" style="30" customWidth="1"/>
    <col min="3594" max="3594" width="11" style="30" customWidth="1"/>
    <col min="3595" max="3596" width="10.88671875" style="30" customWidth="1"/>
    <col min="3597" max="3597" width="12" style="30" customWidth="1"/>
    <col min="3598" max="3598" width="11" style="30" customWidth="1"/>
    <col min="3599" max="3599" width="11.44140625" style="30" customWidth="1"/>
    <col min="3600" max="3600" width="11.109375" style="30" customWidth="1"/>
    <col min="3601" max="3601" width="11.44140625" style="30" customWidth="1"/>
    <col min="3602" max="3842" width="11.44140625" style="30"/>
    <col min="3843" max="3844" width="11.33203125" style="30" customWidth="1"/>
    <col min="3845" max="3846" width="10.88671875" style="30" customWidth="1"/>
    <col min="3847" max="3849" width="11.88671875" style="30" customWidth="1"/>
    <col min="3850" max="3850" width="11" style="30" customWidth="1"/>
    <col min="3851" max="3852" width="10.88671875" style="30" customWidth="1"/>
    <col min="3853" max="3853" width="12" style="30" customWidth="1"/>
    <col min="3854" max="3854" width="11" style="30" customWidth="1"/>
    <col min="3855" max="3855" width="11.44140625" style="30" customWidth="1"/>
    <col min="3856" max="3856" width="11.109375" style="30" customWidth="1"/>
    <col min="3857" max="3857" width="11.44140625" style="30" customWidth="1"/>
    <col min="3858" max="4098" width="11.44140625" style="30"/>
    <col min="4099" max="4100" width="11.33203125" style="30" customWidth="1"/>
    <col min="4101" max="4102" width="10.88671875" style="30" customWidth="1"/>
    <col min="4103" max="4105" width="11.88671875" style="30" customWidth="1"/>
    <col min="4106" max="4106" width="11" style="30" customWidth="1"/>
    <col min="4107" max="4108" width="10.88671875" style="30" customWidth="1"/>
    <col min="4109" max="4109" width="12" style="30" customWidth="1"/>
    <col min="4110" max="4110" width="11" style="30" customWidth="1"/>
    <col min="4111" max="4111" width="11.44140625" style="30" customWidth="1"/>
    <col min="4112" max="4112" width="11.109375" style="30" customWidth="1"/>
    <col min="4113" max="4113" width="11.44140625" style="30" customWidth="1"/>
    <col min="4114" max="4354" width="11.44140625" style="30"/>
    <col min="4355" max="4356" width="11.33203125" style="30" customWidth="1"/>
    <col min="4357" max="4358" width="10.88671875" style="30" customWidth="1"/>
    <col min="4359" max="4361" width="11.88671875" style="30" customWidth="1"/>
    <col min="4362" max="4362" width="11" style="30" customWidth="1"/>
    <col min="4363" max="4364" width="10.88671875" style="30" customWidth="1"/>
    <col min="4365" max="4365" width="12" style="30" customWidth="1"/>
    <col min="4366" max="4366" width="11" style="30" customWidth="1"/>
    <col min="4367" max="4367" width="11.44140625" style="30" customWidth="1"/>
    <col min="4368" max="4368" width="11.109375" style="30" customWidth="1"/>
    <col min="4369" max="4369" width="11.44140625" style="30" customWidth="1"/>
    <col min="4370" max="4610" width="11.44140625" style="30"/>
    <col min="4611" max="4612" width="11.33203125" style="30" customWidth="1"/>
    <col min="4613" max="4614" width="10.88671875" style="30" customWidth="1"/>
    <col min="4615" max="4617" width="11.88671875" style="30" customWidth="1"/>
    <col min="4618" max="4618" width="11" style="30" customWidth="1"/>
    <col min="4619" max="4620" width="10.88671875" style="30" customWidth="1"/>
    <col min="4621" max="4621" width="12" style="30" customWidth="1"/>
    <col min="4622" max="4622" width="11" style="30" customWidth="1"/>
    <col min="4623" max="4623" width="11.44140625" style="30" customWidth="1"/>
    <col min="4624" max="4624" width="11.109375" style="30" customWidth="1"/>
    <col min="4625" max="4625" width="11.44140625" style="30" customWidth="1"/>
    <col min="4626" max="4866" width="11.44140625" style="30"/>
    <col min="4867" max="4868" width="11.33203125" style="30" customWidth="1"/>
    <col min="4869" max="4870" width="10.88671875" style="30" customWidth="1"/>
    <col min="4871" max="4873" width="11.88671875" style="30" customWidth="1"/>
    <col min="4874" max="4874" width="11" style="30" customWidth="1"/>
    <col min="4875" max="4876" width="10.88671875" style="30" customWidth="1"/>
    <col min="4877" max="4877" width="12" style="30" customWidth="1"/>
    <col min="4878" max="4878" width="11" style="30" customWidth="1"/>
    <col min="4879" max="4879" width="11.44140625" style="30" customWidth="1"/>
    <col min="4880" max="4880" width="11.109375" style="30" customWidth="1"/>
    <col min="4881" max="4881" width="11.44140625" style="30" customWidth="1"/>
    <col min="4882" max="5122" width="11.44140625" style="30"/>
    <col min="5123" max="5124" width="11.33203125" style="30" customWidth="1"/>
    <col min="5125" max="5126" width="10.88671875" style="30" customWidth="1"/>
    <col min="5127" max="5129" width="11.88671875" style="30" customWidth="1"/>
    <col min="5130" max="5130" width="11" style="30" customWidth="1"/>
    <col min="5131" max="5132" width="10.88671875" style="30" customWidth="1"/>
    <col min="5133" max="5133" width="12" style="30" customWidth="1"/>
    <col min="5134" max="5134" width="11" style="30" customWidth="1"/>
    <col min="5135" max="5135" width="11.44140625" style="30" customWidth="1"/>
    <col min="5136" max="5136" width="11.109375" style="30" customWidth="1"/>
    <col min="5137" max="5137" width="11.44140625" style="30" customWidth="1"/>
    <col min="5138" max="5378" width="11.44140625" style="30"/>
    <col min="5379" max="5380" width="11.33203125" style="30" customWidth="1"/>
    <col min="5381" max="5382" width="10.88671875" style="30" customWidth="1"/>
    <col min="5383" max="5385" width="11.88671875" style="30" customWidth="1"/>
    <col min="5386" max="5386" width="11" style="30" customWidth="1"/>
    <col min="5387" max="5388" width="10.88671875" style="30" customWidth="1"/>
    <col min="5389" max="5389" width="12" style="30" customWidth="1"/>
    <col min="5390" max="5390" width="11" style="30" customWidth="1"/>
    <col min="5391" max="5391" width="11.44140625" style="30" customWidth="1"/>
    <col min="5392" max="5392" width="11.109375" style="30" customWidth="1"/>
    <col min="5393" max="5393" width="11.44140625" style="30" customWidth="1"/>
    <col min="5394" max="5634" width="11.44140625" style="30"/>
    <col min="5635" max="5636" width="11.33203125" style="30" customWidth="1"/>
    <col min="5637" max="5638" width="10.88671875" style="30" customWidth="1"/>
    <col min="5639" max="5641" width="11.88671875" style="30" customWidth="1"/>
    <col min="5642" max="5642" width="11" style="30" customWidth="1"/>
    <col min="5643" max="5644" width="10.88671875" style="30" customWidth="1"/>
    <col min="5645" max="5645" width="12" style="30" customWidth="1"/>
    <col min="5646" max="5646" width="11" style="30" customWidth="1"/>
    <col min="5647" max="5647" width="11.44140625" style="30" customWidth="1"/>
    <col min="5648" max="5648" width="11.109375" style="30" customWidth="1"/>
    <col min="5649" max="5649" width="11.44140625" style="30" customWidth="1"/>
    <col min="5650" max="5890" width="11.44140625" style="30"/>
    <col min="5891" max="5892" width="11.33203125" style="30" customWidth="1"/>
    <col min="5893" max="5894" width="10.88671875" style="30" customWidth="1"/>
    <col min="5895" max="5897" width="11.88671875" style="30" customWidth="1"/>
    <col min="5898" max="5898" width="11" style="30" customWidth="1"/>
    <col min="5899" max="5900" width="10.88671875" style="30" customWidth="1"/>
    <col min="5901" max="5901" width="12" style="30" customWidth="1"/>
    <col min="5902" max="5902" width="11" style="30" customWidth="1"/>
    <col min="5903" max="5903" width="11.44140625" style="30" customWidth="1"/>
    <col min="5904" max="5904" width="11.109375" style="30" customWidth="1"/>
    <col min="5905" max="5905" width="11.44140625" style="30" customWidth="1"/>
    <col min="5906" max="6146" width="11.44140625" style="30"/>
    <col min="6147" max="6148" width="11.33203125" style="30" customWidth="1"/>
    <col min="6149" max="6150" width="10.88671875" style="30" customWidth="1"/>
    <col min="6151" max="6153" width="11.88671875" style="30" customWidth="1"/>
    <col min="6154" max="6154" width="11" style="30" customWidth="1"/>
    <col min="6155" max="6156" width="10.88671875" style="30" customWidth="1"/>
    <col min="6157" max="6157" width="12" style="30" customWidth="1"/>
    <col min="6158" max="6158" width="11" style="30" customWidth="1"/>
    <col min="6159" max="6159" width="11.44140625" style="30" customWidth="1"/>
    <col min="6160" max="6160" width="11.109375" style="30" customWidth="1"/>
    <col min="6161" max="6161" width="11.44140625" style="30" customWidth="1"/>
    <col min="6162" max="6402" width="11.44140625" style="30"/>
    <col min="6403" max="6404" width="11.33203125" style="30" customWidth="1"/>
    <col min="6405" max="6406" width="10.88671875" style="30" customWidth="1"/>
    <col min="6407" max="6409" width="11.88671875" style="30" customWidth="1"/>
    <col min="6410" max="6410" width="11" style="30" customWidth="1"/>
    <col min="6411" max="6412" width="10.88671875" style="30" customWidth="1"/>
    <col min="6413" max="6413" width="12" style="30" customWidth="1"/>
    <col min="6414" max="6414" width="11" style="30" customWidth="1"/>
    <col min="6415" max="6415" width="11.44140625" style="30" customWidth="1"/>
    <col min="6416" max="6416" width="11.109375" style="30" customWidth="1"/>
    <col min="6417" max="6417" width="11.44140625" style="30" customWidth="1"/>
    <col min="6418" max="6658" width="11.44140625" style="30"/>
    <col min="6659" max="6660" width="11.33203125" style="30" customWidth="1"/>
    <col min="6661" max="6662" width="10.88671875" style="30" customWidth="1"/>
    <col min="6663" max="6665" width="11.88671875" style="30" customWidth="1"/>
    <col min="6666" max="6666" width="11" style="30" customWidth="1"/>
    <col min="6667" max="6668" width="10.88671875" style="30" customWidth="1"/>
    <col min="6669" max="6669" width="12" style="30" customWidth="1"/>
    <col min="6670" max="6670" width="11" style="30" customWidth="1"/>
    <col min="6671" max="6671" width="11.44140625" style="30" customWidth="1"/>
    <col min="6672" max="6672" width="11.109375" style="30" customWidth="1"/>
    <col min="6673" max="6673" width="11.44140625" style="30" customWidth="1"/>
    <col min="6674" max="6914" width="11.44140625" style="30"/>
    <col min="6915" max="6916" width="11.33203125" style="30" customWidth="1"/>
    <col min="6917" max="6918" width="10.88671875" style="30" customWidth="1"/>
    <col min="6919" max="6921" width="11.88671875" style="30" customWidth="1"/>
    <col min="6922" max="6922" width="11" style="30" customWidth="1"/>
    <col min="6923" max="6924" width="10.88671875" style="30" customWidth="1"/>
    <col min="6925" max="6925" width="12" style="30" customWidth="1"/>
    <col min="6926" max="6926" width="11" style="30" customWidth="1"/>
    <col min="6927" max="6927" width="11.44140625" style="30" customWidth="1"/>
    <col min="6928" max="6928" width="11.109375" style="30" customWidth="1"/>
    <col min="6929" max="6929" width="11.44140625" style="30" customWidth="1"/>
    <col min="6930" max="7170" width="11.44140625" style="30"/>
    <col min="7171" max="7172" width="11.33203125" style="30" customWidth="1"/>
    <col min="7173" max="7174" width="10.88671875" style="30" customWidth="1"/>
    <col min="7175" max="7177" width="11.88671875" style="30" customWidth="1"/>
    <col min="7178" max="7178" width="11" style="30" customWidth="1"/>
    <col min="7179" max="7180" width="10.88671875" style="30" customWidth="1"/>
    <col min="7181" max="7181" width="12" style="30" customWidth="1"/>
    <col min="7182" max="7182" width="11" style="30" customWidth="1"/>
    <col min="7183" max="7183" width="11.44140625" style="30" customWidth="1"/>
    <col min="7184" max="7184" width="11.109375" style="30" customWidth="1"/>
    <col min="7185" max="7185" width="11.44140625" style="30" customWidth="1"/>
    <col min="7186" max="7426" width="11.44140625" style="30"/>
    <col min="7427" max="7428" width="11.33203125" style="30" customWidth="1"/>
    <col min="7429" max="7430" width="10.88671875" style="30" customWidth="1"/>
    <col min="7431" max="7433" width="11.88671875" style="30" customWidth="1"/>
    <col min="7434" max="7434" width="11" style="30" customWidth="1"/>
    <col min="7435" max="7436" width="10.88671875" style="30" customWidth="1"/>
    <col min="7437" max="7437" width="12" style="30" customWidth="1"/>
    <col min="7438" max="7438" width="11" style="30" customWidth="1"/>
    <col min="7439" max="7439" width="11.44140625" style="30" customWidth="1"/>
    <col min="7440" max="7440" width="11.109375" style="30" customWidth="1"/>
    <col min="7441" max="7441" width="11.44140625" style="30" customWidth="1"/>
    <col min="7442" max="7682" width="11.44140625" style="30"/>
    <col min="7683" max="7684" width="11.33203125" style="30" customWidth="1"/>
    <col min="7685" max="7686" width="10.88671875" style="30" customWidth="1"/>
    <col min="7687" max="7689" width="11.88671875" style="30" customWidth="1"/>
    <col min="7690" max="7690" width="11" style="30" customWidth="1"/>
    <col min="7691" max="7692" width="10.88671875" style="30" customWidth="1"/>
    <col min="7693" max="7693" width="12" style="30" customWidth="1"/>
    <col min="7694" max="7694" width="11" style="30" customWidth="1"/>
    <col min="7695" max="7695" width="11.44140625" style="30" customWidth="1"/>
    <col min="7696" max="7696" width="11.109375" style="30" customWidth="1"/>
    <col min="7697" max="7697" width="11.44140625" style="30" customWidth="1"/>
    <col min="7698" max="7938" width="11.44140625" style="30"/>
    <col min="7939" max="7940" width="11.33203125" style="30" customWidth="1"/>
    <col min="7941" max="7942" width="10.88671875" style="30" customWidth="1"/>
    <col min="7943" max="7945" width="11.88671875" style="30" customWidth="1"/>
    <col min="7946" max="7946" width="11" style="30" customWidth="1"/>
    <col min="7947" max="7948" width="10.88671875" style="30" customWidth="1"/>
    <col min="7949" max="7949" width="12" style="30" customWidth="1"/>
    <col min="7950" max="7950" width="11" style="30" customWidth="1"/>
    <col min="7951" max="7951" width="11.44140625" style="30" customWidth="1"/>
    <col min="7952" max="7952" width="11.109375" style="30" customWidth="1"/>
    <col min="7953" max="7953" width="11.44140625" style="30" customWidth="1"/>
    <col min="7954" max="8194" width="11.44140625" style="30"/>
    <col min="8195" max="8196" width="11.33203125" style="30" customWidth="1"/>
    <col min="8197" max="8198" width="10.88671875" style="30" customWidth="1"/>
    <col min="8199" max="8201" width="11.88671875" style="30" customWidth="1"/>
    <col min="8202" max="8202" width="11" style="30" customWidth="1"/>
    <col min="8203" max="8204" width="10.88671875" style="30" customWidth="1"/>
    <col min="8205" max="8205" width="12" style="30" customWidth="1"/>
    <col min="8206" max="8206" width="11" style="30" customWidth="1"/>
    <col min="8207" max="8207" width="11.44140625" style="30" customWidth="1"/>
    <col min="8208" max="8208" width="11.109375" style="30" customWidth="1"/>
    <col min="8209" max="8209" width="11.44140625" style="30" customWidth="1"/>
    <col min="8210" max="8450" width="11.44140625" style="30"/>
    <col min="8451" max="8452" width="11.33203125" style="30" customWidth="1"/>
    <col min="8453" max="8454" width="10.88671875" style="30" customWidth="1"/>
    <col min="8455" max="8457" width="11.88671875" style="30" customWidth="1"/>
    <col min="8458" max="8458" width="11" style="30" customWidth="1"/>
    <col min="8459" max="8460" width="10.88671875" style="30" customWidth="1"/>
    <col min="8461" max="8461" width="12" style="30" customWidth="1"/>
    <col min="8462" max="8462" width="11" style="30" customWidth="1"/>
    <col min="8463" max="8463" width="11.44140625" style="30" customWidth="1"/>
    <col min="8464" max="8464" width="11.109375" style="30" customWidth="1"/>
    <col min="8465" max="8465" width="11.44140625" style="30" customWidth="1"/>
    <col min="8466" max="8706" width="11.44140625" style="30"/>
    <col min="8707" max="8708" width="11.33203125" style="30" customWidth="1"/>
    <col min="8709" max="8710" width="10.88671875" style="30" customWidth="1"/>
    <col min="8711" max="8713" width="11.88671875" style="30" customWidth="1"/>
    <col min="8714" max="8714" width="11" style="30" customWidth="1"/>
    <col min="8715" max="8716" width="10.88671875" style="30" customWidth="1"/>
    <col min="8717" max="8717" width="12" style="30" customWidth="1"/>
    <col min="8718" max="8718" width="11" style="30" customWidth="1"/>
    <col min="8719" max="8719" width="11.44140625" style="30" customWidth="1"/>
    <col min="8720" max="8720" width="11.109375" style="30" customWidth="1"/>
    <col min="8721" max="8721" width="11.44140625" style="30" customWidth="1"/>
    <col min="8722" max="8962" width="11.44140625" style="30"/>
    <col min="8963" max="8964" width="11.33203125" style="30" customWidth="1"/>
    <col min="8965" max="8966" width="10.88671875" style="30" customWidth="1"/>
    <col min="8967" max="8969" width="11.88671875" style="30" customWidth="1"/>
    <col min="8970" max="8970" width="11" style="30" customWidth="1"/>
    <col min="8971" max="8972" width="10.88671875" style="30" customWidth="1"/>
    <col min="8973" max="8973" width="12" style="30" customWidth="1"/>
    <col min="8974" max="8974" width="11" style="30" customWidth="1"/>
    <col min="8975" max="8975" width="11.44140625" style="30" customWidth="1"/>
    <col min="8976" max="8976" width="11.109375" style="30" customWidth="1"/>
    <col min="8977" max="8977" width="11.44140625" style="30" customWidth="1"/>
    <col min="8978" max="9218" width="11.44140625" style="30"/>
    <col min="9219" max="9220" width="11.33203125" style="30" customWidth="1"/>
    <col min="9221" max="9222" width="10.88671875" style="30" customWidth="1"/>
    <col min="9223" max="9225" width="11.88671875" style="30" customWidth="1"/>
    <col min="9226" max="9226" width="11" style="30" customWidth="1"/>
    <col min="9227" max="9228" width="10.88671875" style="30" customWidth="1"/>
    <col min="9229" max="9229" width="12" style="30" customWidth="1"/>
    <col min="9230" max="9230" width="11" style="30" customWidth="1"/>
    <col min="9231" max="9231" width="11.44140625" style="30" customWidth="1"/>
    <col min="9232" max="9232" width="11.109375" style="30" customWidth="1"/>
    <col min="9233" max="9233" width="11.44140625" style="30" customWidth="1"/>
    <col min="9234" max="9474" width="11.44140625" style="30"/>
    <col min="9475" max="9476" width="11.33203125" style="30" customWidth="1"/>
    <col min="9477" max="9478" width="10.88671875" style="30" customWidth="1"/>
    <col min="9479" max="9481" width="11.88671875" style="30" customWidth="1"/>
    <col min="9482" max="9482" width="11" style="30" customWidth="1"/>
    <col min="9483" max="9484" width="10.88671875" style="30" customWidth="1"/>
    <col min="9485" max="9485" width="12" style="30" customWidth="1"/>
    <col min="9486" max="9486" width="11" style="30" customWidth="1"/>
    <col min="9487" max="9487" width="11.44140625" style="30" customWidth="1"/>
    <col min="9488" max="9488" width="11.109375" style="30" customWidth="1"/>
    <col min="9489" max="9489" width="11.44140625" style="30" customWidth="1"/>
    <col min="9490" max="9730" width="11.44140625" style="30"/>
    <col min="9731" max="9732" width="11.33203125" style="30" customWidth="1"/>
    <col min="9733" max="9734" width="10.88671875" style="30" customWidth="1"/>
    <col min="9735" max="9737" width="11.88671875" style="30" customWidth="1"/>
    <col min="9738" max="9738" width="11" style="30" customWidth="1"/>
    <col min="9739" max="9740" width="10.88671875" style="30" customWidth="1"/>
    <col min="9741" max="9741" width="12" style="30" customWidth="1"/>
    <col min="9742" max="9742" width="11" style="30" customWidth="1"/>
    <col min="9743" max="9743" width="11.44140625" style="30" customWidth="1"/>
    <col min="9744" max="9744" width="11.109375" style="30" customWidth="1"/>
    <col min="9745" max="9745" width="11.44140625" style="30" customWidth="1"/>
    <col min="9746" max="9986" width="11.44140625" style="30"/>
    <col min="9987" max="9988" width="11.33203125" style="30" customWidth="1"/>
    <col min="9989" max="9990" width="10.88671875" style="30" customWidth="1"/>
    <col min="9991" max="9993" width="11.88671875" style="30" customWidth="1"/>
    <col min="9994" max="9994" width="11" style="30" customWidth="1"/>
    <col min="9995" max="9996" width="10.88671875" style="30" customWidth="1"/>
    <col min="9997" max="9997" width="12" style="30" customWidth="1"/>
    <col min="9998" max="9998" width="11" style="30" customWidth="1"/>
    <col min="9999" max="9999" width="11.44140625" style="30" customWidth="1"/>
    <col min="10000" max="10000" width="11.109375" style="30" customWidth="1"/>
    <col min="10001" max="10001" width="11.44140625" style="30" customWidth="1"/>
    <col min="10002" max="10242" width="11.44140625" style="30"/>
    <col min="10243" max="10244" width="11.33203125" style="30" customWidth="1"/>
    <col min="10245" max="10246" width="10.88671875" style="30" customWidth="1"/>
    <col min="10247" max="10249" width="11.88671875" style="30" customWidth="1"/>
    <col min="10250" max="10250" width="11" style="30" customWidth="1"/>
    <col min="10251" max="10252" width="10.88671875" style="30" customWidth="1"/>
    <col min="10253" max="10253" width="12" style="30" customWidth="1"/>
    <col min="10254" max="10254" width="11" style="30" customWidth="1"/>
    <col min="10255" max="10255" width="11.44140625" style="30" customWidth="1"/>
    <col min="10256" max="10256" width="11.109375" style="30" customWidth="1"/>
    <col min="10257" max="10257" width="11.44140625" style="30" customWidth="1"/>
    <col min="10258" max="10498" width="11.44140625" style="30"/>
    <col min="10499" max="10500" width="11.33203125" style="30" customWidth="1"/>
    <col min="10501" max="10502" width="10.88671875" style="30" customWidth="1"/>
    <col min="10503" max="10505" width="11.88671875" style="30" customWidth="1"/>
    <col min="10506" max="10506" width="11" style="30" customWidth="1"/>
    <col min="10507" max="10508" width="10.88671875" style="30" customWidth="1"/>
    <col min="10509" max="10509" width="12" style="30" customWidth="1"/>
    <col min="10510" max="10510" width="11" style="30" customWidth="1"/>
    <col min="10511" max="10511" width="11.44140625" style="30" customWidth="1"/>
    <col min="10512" max="10512" width="11.109375" style="30" customWidth="1"/>
    <col min="10513" max="10513" width="11.44140625" style="30" customWidth="1"/>
    <col min="10514" max="10754" width="11.44140625" style="30"/>
    <col min="10755" max="10756" width="11.33203125" style="30" customWidth="1"/>
    <col min="10757" max="10758" width="10.88671875" style="30" customWidth="1"/>
    <col min="10759" max="10761" width="11.88671875" style="30" customWidth="1"/>
    <col min="10762" max="10762" width="11" style="30" customWidth="1"/>
    <col min="10763" max="10764" width="10.88671875" style="30" customWidth="1"/>
    <col min="10765" max="10765" width="12" style="30" customWidth="1"/>
    <col min="10766" max="10766" width="11" style="30" customWidth="1"/>
    <col min="10767" max="10767" width="11.44140625" style="30" customWidth="1"/>
    <col min="10768" max="10768" width="11.109375" style="30" customWidth="1"/>
    <col min="10769" max="10769" width="11.44140625" style="30" customWidth="1"/>
    <col min="10770" max="11010" width="11.44140625" style="30"/>
    <col min="11011" max="11012" width="11.33203125" style="30" customWidth="1"/>
    <col min="11013" max="11014" width="10.88671875" style="30" customWidth="1"/>
    <col min="11015" max="11017" width="11.88671875" style="30" customWidth="1"/>
    <col min="11018" max="11018" width="11" style="30" customWidth="1"/>
    <col min="11019" max="11020" width="10.88671875" style="30" customWidth="1"/>
    <col min="11021" max="11021" width="12" style="30" customWidth="1"/>
    <col min="11022" max="11022" width="11" style="30" customWidth="1"/>
    <col min="11023" max="11023" width="11.44140625" style="30" customWidth="1"/>
    <col min="11024" max="11024" width="11.109375" style="30" customWidth="1"/>
    <col min="11025" max="11025" width="11.44140625" style="30" customWidth="1"/>
    <col min="11026" max="11266" width="11.44140625" style="30"/>
    <col min="11267" max="11268" width="11.33203125" style="30" customWidth="1"/>
    <col min="11269" max="11270" width="10.88671875" style="30" customWidth="1"/>
    <col min="11271" max="11273" width="11.88671875" style="30" customWidth="1"/>
    <col min="11274" max="11274" width="11" style="30" customWidth="1"/>
    <col min="11275" max="11276" width="10.88671875" style="30" customWidth="1"/>
    <col min="11277" max="11277" width="12" style="30" customWidth="1"/>
    <col min="11278" max="11278" width="11" style="30" customWidth="1"/>
    <col min="11279" max="11279" width="11.44140625" style="30" customWidth="1"/>
    <col min="11280" max="11280" width="11.109375" style="30" customWidth="1"/>
    <col min="11281" max="11281" width="11.44140625" style="30" customWidth="1"/>
    <col min="11282" max="11522" width="11.44140625" style="30"/>
    <col min="11523" max="11524" width="11.33203125" style="30" customWidth="1"/>
    <col min="11525" max="11526" width="10.88671875" style="30" customWidth="1"/>
    <col min="11527" max="11529" width="11.88671875" style="30" customWidth="1"/>
    <col min="11530" max="11530" width="11" style="30" customWidth="1"/>
    <col min="11531" max="11532" width="10.88671875" style="30" customWidth="1"/>
    <col min="11533" max="11533" width="12" style="30" customWidth="1"/>
    <col min="11534" max="11534" width="11" style="30" customWidth="1"/>
    <col min="11535" max="11535" width="11.44140625" style="30" customWidth="1"/>
    <col min="11536" max="11536" width="11.109375" style="30" customWidth="1"/>
    <col min="11537" max="11537" width="11.44140625" style="30" customWidth="1"/>
    <col min="11538" max="11778" width="11.44140625" style="30"/>
    <col min="11779" max="11780" width="11.33203125" style="30" customWidth="1"/>
    <col min="11781" max="11782" width="10.88671875" style="30" customWidth="1"/>
    <col min="11783" max="11785" width="11.88671875" style="30" customWidth="1"/>
    <col min="11786" max="11786" width="11" style="30" customWidth="1"/>
    <col min="11787" max="11788" width="10.88671875" style="30" customWidth="1"/>
    <col min="11789" max="11789" width="12" style="30" customWidth="1"/>
    <col min="11790" max="11790" width="11" style="30" customWidth="1"/>
    <col min="11791" max="11791" width="11.44140625" style="30" customWidth="1"/>
    <col min="11792" max="11792" width="11.109375" style="30" customWidth="1"/>
    <col min="11793" max="11793" width="11.44140625" style="30" customWidth="1"/>
    <col min="11794" max="12034" width="11.44140625" style="30"/>
    <col min="12035" max="12036" width="11.33203125" style="30" customWidth="1"/>
    <col min="12037" max="12038" width="10.88671875" style="30" customWidth="1"/>
    <col min="12039" max="12041" width="11.88671875" style="30" customWidth="1"/>
    <col min="12042" max="12042" width="11" style="30" customWidth="1"/>
    <col min="12043" max="12044" width="10.88671875" style="30" customWidth="1"/>
    <col min="12045" max="12045" width="12" style="30" customWidth="1"/>
    <col min="12046" max="12046" width="11" style="30" customWidth="1"/>
    <col min="12047" max="12047" width="11.44140625" style="30" customWidth="1"/>
    <col min="12048" max="12048" width="11.109375" style="30" customWidth="1"/>
    <col min="12049" max="12049" width="11.44140625" style="30" customWidth="1"/>
    <col min="12050" max="12290" width="11.44140625" style="30"/>
    <col min="12291" max="12292" width="11.33203125" style="30" customWidth="1"/>
    <col min="12293" max="12294" width="10.88671875" style="30" customWidth="1"/>
    <col min="12295" max="12297" width="11.88671875" style="30" customWidth="1"/>
    <col min="12298" max="12298" width="11" style="30" customWidth="1"/>
    <col min="12299" max="12300" width="10.88671875" style="30" customWidth="1"/>
    <col min="12301" max="12301" width="12" style="30" customWidth="1"/>
    <col min="12302" max="12302" width="11" style="30" customWidth="1"/>
    <col min="12303" max="12303" width="11.44140625" style="30" customWidth="1"/>
    <col min="12304" max="12304" width="11.109375" style="30" customWidth="1"/>
    <col min="12305" max="12305" width="11.44140625" style="30" customWidth="1"/>
    <col min="12306" max="12546" width="11.44140625" style="30"/>
    <col min="12547" max="12548" width="11.33203125" style="30" customWidth="1"/>
    <col min="12549" max="12550" width="10.88671875" style="30" customWidth="1"/>
    <col min="12551" max="12553" width="11.88671875" style="30" customWidth="1"/>
    <col min="12554" max="12554" width="11" style="30" customWidth="1"/>
    <col min="12555" max="12556" width="10.88671875" style="30" customWidth="1"/>
    <col min="12557" max="12557" width="12" style="30" customWidth="1"/>
    <col min="12558" max="12558" width="11" style="30" customWidth="1"/>
    <col min="12559" max="12559" width="11.44140625" style="30" customWidth="1"/>
    <col min="12560" max="12560" width="11.109375" style="30" customWidth="1"/>
    <col min="12561" max="12561" width="11.44140625" style="30" customWidth="1"/>
    <col min="12562" max="12802" width="11.44140625" style="30"/>
    <col min="12803" max="12804" width="11.33203125" style="30" customWidth="1"/>
    <col min="12805" max="12806" width="10.88671875" style="30" customWidth="1"/>
    <col min="12807" max="12809" width="11.88671875" style="30" customWidth="1"/>
    <col min="12810" max="12810" width="11" style="30" customWidth="1"/>
    <col min="12811" max="12812" width="10.88671875" style="30" customWidth="1"/>
    <col min="12813" max="12813" width="12" style="30" customWidth="1"/>
    <col min="12814" max="12814" width="11" style="30" customWidth="1"/>
    <col min="12815" max="12815" width="11.44140625" style="30" customWidth="1"/>
    <col min="12816" max="12816" width="11.109375" style="30" customWidth="1"/>
    <col min="12817" max="12817" width="11.44140625" style="30" customWidth="1"/>
    <col min="12818" max="13058" width="11.44140625" style="30"/>
    <col min="13059" max="13060" width="11.33203125" style="30" customWidth="1"/>
    <col min="13061" max="13062" width="10.88671875" style="30" customWidth="1"/>
    <col min="13063" max="13065" width="11.88671875" style="30" customWidth="1"/>
    <col min="13066" max="13066" width="11" style="30" customWidth="1"/>
    <col min="13067" max="13068" width="10.88671875" style="30" customWidth="1"/>
    <col min="13069" max="13069" width="12" style="30" customWidth="1"/>
    <col min="13070" max="13070" width="11" style="30" customWidth="1"/>
    <col min="13071" max="13071" width="11.44140625" style="30" customWidth="1"/>
    <col min="13072" max="13072" width="11.109375" style="30" customWidth="1"/>
    <col min="13073" max="13073" width="11.44140625" style="30" customWidth="1"/>
    <col min="13074" max="13314" width="11.44140625" style="30"/>
    <col min="13315" max="13316" width="11.33203125" style="30" customWidth="1"/>
    <col min="13317" max="13318" width="10.88671875" style="30" customWidth="1"/>
    <col min="13319" max="13321" width="11.88671875" style="30" customWidth="1"/>
    <col min="13322" max="13322" width="11" style="30" customWidth="1"/>
    <col min="13323" max="13324" width="10.88671875" style="30" customWidth="1"/>
    <col min="13325" max="13325" width="12" style="30" customWidth="1"/>
    <col min="13326" max="13326" width="11" style="30" customWidth="1"/>
    <col min="13327" max="13327" width="11.44140625" style="30" customWidth="1"/>
    <col min="13328" max="13328" width="11.109375" style="30" customWidth="1"/>
    <col min="13329" max="13329" width="11.44140625" style="30" customWidth="1"/>
    <col min="13330" max="13570" width="11.44140625" style="30"/>
    <col min="13571" max="13572" width="11.33203125" style="30" customWidth="1"/>
    <col min="13573" max="13574" width="10.88671875" style="30" customWidth="1"/>
    <col min="13575" max="13577" width="11.88671875" style="30" customWidth="1"/>
    <col min="13578" max="13578" width="11" style="30" customWidth="1"/>
    <col min="13579" max="13580" width="10.88671875" style="30" customWidth="1"/>
    <col min="13581" max="13581" width="12" style="30" customWidth="1"/>
    <col min="13582" max="13582" width="11" style="30" customWidth="1"/>
    <col min="13583" max="13583" width="11.44140625" style="30" customWidth="1"/>
    <col min="13584" max="13584" width="11.109375" style="30" customWidth="1"/>
    <col min="13585" max="13585" width="11.44140625" style="30" customWidth="1"/>
    <col min="13586" max="13826" width="11.44140625" style="30"/>
    <col min="13827" max="13828" width="11.33203125" style="30" customWidth="1"/>
    <col min="13829" max="13830" width="10.88671875" style="30" customWidth="1"/>
    <col min="13831" max="13833" width="11.88671875" style="30" customWidth="1"/>
    <col min="13834" max="13834" width="11" style="30" customWidth="1"/>
    <col min="13835" max="13836" width="10.88671875" style="30" customWidth="1"/>
    <col min="13837" max="13837" width="12" style="30" customWidth="1"/>
    <col min="13838" max="13838" width="11" style="30" customWidth="1"/>
    <col min="13839" max="13839" width="11.44140625" style="30" customWidth="1"/>
    <col min="13840" max="13840" width="11.109375" style="30" customWidth="1"/>
    <col min="13841" max="13841" width="11.44140625" style="30" customWidth="1"/>
    <col min="13842" max="14082" width="11.44140625" style="30"/>
    <col min="14083" max="14084" width="11.33203125" style="30" customWidth="1"/>
    <col min="14085" max="14086" width="10.88671875" style="30" customWidth="1"/>
    <col min="14087" max="14089" width="11.88671875" style="30" customWidth="1"/>
    <col min="14090" max="14090" width="11" style="30" customWidth="1"/>
    <col min="14091" max="14092" width="10.88671875" style="30" customWidth="1"/>
    <col min="14093" max="14093" width="12" style="30" customWidth="1"/>
    <col min="14094" max="14094" width="11" style="30" customWidth="1"/>
    <col min="14095" max="14095" width="11.44140625" style="30" customWidth="1"/>
    <col min="14096" max="14096" width="11.109375" style="30" customWidth="1"/>
    <col min="14097" max="14097" width="11.44140625" style="30" customWidth="1"/>
    <col min="14098" max="14338" width="11.44140625" style="30"/>
    <col min="14339" max="14340" width="11.33203125" style="30" customWidth="1"/>
    <col min="14341" max="14342" width="10.88671875" style="30" customWidth="1"/>
    <col min="14343" max="14345" width="11.88671875" style="30" customWidth="1"/>
    <col min="14346" max="14346" width="11" style="30" customWidth="1"/>
    <col min="14347" max="14348" width="10.88671875" style="30" customWidth="1"/>
    <col min="14349" max="14349" width="12" style="30" customWidth="1"/>
    <col min="14350" max="14350" width="11" style="30" customWidth="1"/>
    <col min="14351" max="14351" width="11.44140625" style="30" customWidth="1"/>
    <col min="14352" max="14352" width="11.109375" style="30" customWidth="1"/>
    <col min="14353" max="14353" width="11.44140625" style="30" customWidth="1"/>
    <col min="14354" max="14594" width="11.44140625" style="30"/>
    <col min="14595" max="14596" width="11.33203125" style="30" customWidth="1"/>
    <col min="14597" max="14598" width="10.88671875" style="30" customWidth="1"/>
    <col min="14599" max="14601" width="11.88671875" style="30" customWidth="1"/>
    <col min="14602" max="14602" width="11" style="30" customWidth="1"/>
    <col min="14603" max="14604" width="10.88671875" style="30" customWidth="1"/>
    <col min="14605" max="14605" width="12" style="30" customWidth="1"/>
    <col min="14606" max="14606" width="11" style="30" customWidth="1"/>
    <col min="14607" max="14607" width="11.44140625" style="30" customWidth="1"/>
    <col min="14608" max="14608" width="11.109375" style="30" customWidth="1"/>
    <col min="14609" max="14609" width="11.44140625" style="30" customWidth="1"/>
    <col min="14610" max="14850" width="11.44140625" style="30"/>
    <col min="14851" max="14852" width="11.33203125" style="30" customWidth="1"/>
    <col min="14853" max="14854" width="10.88671875" style="30" customWidth="1"/>
    <col min="14855" max="14857" width="11.88671875" style="30" customWidth="1"/>
    <col min="14858" max="14858" width="11" style="30" customWidth="1"/>
    <col min="14859" max="14860" width="10.88671875" style="30" customWidth="1"/>
    <col min="14861" max="14861" width="12" style="30" customWidth="1"/>
    <col min="14862" max="14862" width="11" style="30" customWidth="1"/>
    <col min="14863" max="14863" width="11.44140625" style="30" customWidth="1"/>
    <col min="14864" max="14864" width="11.109375" style="30" customWidth="1"/>
    <col min="14865" max="14865" width="11.44140625" style="30" customWidth="1"/>
    <col min="14866" max="15106" width="11.44140625" style="30"/>
    <col min="15107" max="15108" width="11.33203125" style="30" customWidth="1"/>
    <col min="15109" max="15110" width="10.88671875" style="30" customWidth="1"/>
    <col min="15111" max="15113" width="11.88671875" style="30" customWidth="1"/>
    <col min="15114" max="15114" width="11" style="30" customWidth="1"/>
    <col min="15115" max="15116" width="10.88671875" style="30" customWidth="1"/>
    <col min="15117" max="15117" width="12" style="30" customWidth="1"/>
    <col min="15118" max="15118" width="11" style="30" customWidth="1"/>
    <col min="15119" max="15119" width="11.44140625" style="30" customWidth="1"/>
    <col min="15120" max="15120" width="11.109375" style="30" customWidth="1"/>
    <col min="15121" max="15121" width="11.44140625" style="30" customWidth="1"/>
    <col min="15122" max="15362" width="11.44140625" style="30"/>
    <col min="15363" max="15364" width="11.33203125" style="30" customWidth="1"/>
    <col min="15365" max="15366" width="10.88671875" style="30" customWidth="1"/>
    <col min="15367" max="15369" width="11.88671875" style="30" customWidth="1"/>
    <col min="15370" max="15370" width="11" style="30" customWidth="1"/>
    <col min="15371" max="15372" width="10.88671875" style="30" customWidth="1"/>
    <col min="15373" max="15373" width="12" style="30" customWidth="1"/>
    <col min="15374" max="15374" width="11" style="30" customWidth="1"/>
    <col min="15375" max="15375" width="11.44140625" style="30" customWidth="1"/>
    <col min="15376" max="15376" width="11.109375" style="30" customWidth="1"/>
    <col min="15377" max="15377" width="11.44140625" style="30" customWidth="1"/>
    <col min="15378" max="15618" width="11.44140625" style="30"/>
    <col min="15619" max="15620" width="11.33203125" style="30" customWidth="1"/>
    <col min="15621" max="15622" width="10.88671875" style="30" customWidth="1"/>
    <col min="15623" max="15625" width="11.88671875" style="30" customWidth="1"/>
    <col min="15626" max="15626" width="11" style="30" customWidth="1"/>
    <col min="15627" max="15628" width="10.88671875" style="30" customWidth="1"/>
    <col min="15629" max="15629" width="12" style="30" customWidth="1"/>
    <col min="15630" max="15630" width="11" style="30" customWidth="1"/>
    <col min="15631" max="15631" width="11.44140625" style="30" customWidth="1"/>
    <col min="15632" max="15632" width="11.109375" style="30" customWidth="1"/>
    <col min="15633" max="15633" width="11.44140625" style="30" customWidth="1"/>
    <col min="15634" max="15874" width="11.44140625" style="30"/>
    <col min="15875" max="15876" width="11.33203125" style="30" customWidth="1"/>
    <col min="15877" max="15878" width="10.88671875" style="30" customWidth="1"/>
    <col min="15879" max="15881" width="11.88671875" style="30" customWidth="1"/>
    <col min="15882" max="15882" width="11" style="30" customWidth="1"/>
    <col min="15883" max="15884" width="10.88671875" style="30" customWidth="1"/>
    <col min="15885" max="15885" width="12" style="30" customWidth="1"/>
    <col min="15886" max="15886" width="11" style="30" customWidth="1"/>
    <col min="15887" max="15887" width="11.44140625" style="30" customWidth="1"/>
    <col min="15888" max="15888" width="11.109375" style="30" customWidth="1"/>
    <col min="15889" max="15889" width="11.44140625" style="30" customWidth="1"/>
    <col min="15890" max="16130" width="11.44140625" style="30"/>
    <col min="16131" max="16132" width="11.33203125" style="30" customWidth="1"/>
    <col min="16133" max="16134" width="10.88671875" style="30" customWidth="1"/>
    <col min="16135" max="16137" width="11.88671875" style="30" customWidth="1"/>
    <col min="16138" max="16138" width="11" style="30" customWidth="1"/>
    <col min="16139" max="16140" width="10.88671875" style="30" customWidth="1"/>
    <col min="16141" max="16141" width="12" style="30" customWidth="1"/>
    <col min="16142" max="16142" width="11" style="30" customWidth="1"/>
    <col min="16143" max="16143" width="11.44140625" style="30" customWidth="1"/>
    <col min="16144" max="16144" width="11.109375" style="30" customWidth="1"/>
    <col min="16145" max="16145" width="11.44140625" style="30" customWidth="1"/>
    <col min="16146" max="16384" width="11.44140625" style="30"/>
  </cols>
  <sheetData>
    <row r="1" spans="1:18" ht="15.6" x14ac:dyDescent="0.3">
      <c r="A1" s="56" t="s">
        <v>60</v>
      </c>
      <c r="C1" s="31"/>
      <c r="D1" s="31"/>
      <c r="E1" s="31"/>
      <c r="G1" s="32"/>
      <c r="H1" s="32"/>
      <c r="I1" s="32"/>
    </row>
    <row r="2" spans="1:18" ht="12.75" customHeight="1" thickBot="1" x14ac:dyDescent="0.35">
      <c r="A2" s="29"/>
    </row>
    <row r="3" spans="1:18" ht="39" customHeight="1" x14ac:dyDescent="0.3">
      <c r="A3" s="1" t="s">
        <v>0</v>
      </c>
      <c r="B3" s="2" t="s">
        <v>40</v>
      </c>
      <c r="C3" s="2" t="s">
        <v>41</v>
      </c>
      <c r="D3" s="3" t="s">
        <v>1</v>
      </c>
      <c r="E3" s="59" t="s">
        <v>51</v>
      </c>
      <c r="F3" s="2" t="s">
        <v>40</v>
      </c>
      <c r="G3" s="2" t="s">
        <v>41</v>
      </c>
      <c r="H3" s="3" t="s">
        <v>1</v>
      </c>
      <c r="I3" s="59" t="s">
        <v>51</v>
      </c>
      <c r="J3" s="2" t="s">
        <v>40</v>
      </c>
      <c r="K3" s="2" t="s">
        <v>41</v>
      </c>
      <c r="L3" s="3" t="s">
        <v>1</v>
      </c>
      <c r="M3" s="61" t="s">
        <v>51</v>
      </c>
      <c r="N3" s="4" t="s">
        <v>40</v>
      </c>
      <c r="O3" s="2" t="s">
        <v>41</v>
      </c>
      <c r="P3" s="3" t="s">
        <v>1</v>
      </c>
      <c r="Q3" s="65" t="s">
        <v>52</v>
      </c>
    </row>
    <row r="4" spans="1:18" ht="21.9" customHeight="1" x14ac:dyDescent="0.3">
      <c r="A4" s="5"/>
      <c r="B4" s="67" t="s">
        <v>2</v>
      </c>
      <c r="C4" s="68"/>
      <c r="D4" s="68"/>
      <c r="E4" s="60"/>
      <c r="F4" s="67" t="s">
        <v>42</v>
      </c>
      <c r="G4" s="68"/>
      <c r="H4" s="68"/>
      <c r="I4" s="60"/>
      <c r="J4" s="67" t="s">
        <v>3</v>
      </c>
      <c r="K4" s="68"/>
      <c r="L4" s="68"/>
      <c r="M4" s="62"/>
      <c r="N4" s="69" t="s">
        <v>4</v>
      </c>
      <c r="O4" s="70"/>
      <c r="P4" s="70"/>
      <c r="Q4" s="66"/>
    </row>
    <row r="5" spans="1:18" ht="15.9" customHeight="1" x14ac:dyDescent="0.3">
      <c r="A5" s="6" t="s">
        <v>5</v>
      </c>
      <c r="B5" s="7">
        <v>3370</v>
      </c>
      <c r="C5" s="7">
        <v>3346</v>
      </c>
      <c r="D5" s="8">
        <v>5500</v>
      </c>
      <c r="E5" s="9">
        <v>5719</v>
      </c>
      <c r="F5" s="7">
        <v>4481</v>
      </c>
      <c r="G5" s="7">
        <v>13318</v>
      </c>
      <c r="H5" s="8">
        <v>4800</v>
      </c>
      <c r="I5" s="9">
        <v>4070</v>
      </c>
      <c r="J5" s="7">
        <v>26933</v>
      </c>
      <c r="K5" s="7">
        <v>9921</v>
      </c>
      <c r="L5" s="8">
        <v>10000</v>
      </c>
      <c r="M5" s="10">
        <v>9486</v>
      </c>
      <c r="N5" s="11">
        <f>B5+F5+J5</f>
        <v>34784</v>
      </c>
      <c r="O5" s="7">
        <f>C5+G5+K5</f>
        <v>26585</v>
      </c>
      <c r="P5" s="8">
        <f>D5+H5+L5</f>
        <v>20300</v>
      </c>
      <c r="Q5" s="12">
        <f>E5+I5+M5</f>
        <v>19275</v>
      </c>
    </row>
    <row r="6" spans="1:18" ht="15.9" customHeight="1" x14ac:dyDescent="0.3">
      <c r="A6" s="6" t="s">
        <v>6</v>
      </c>
      <c r="B6" s="7">
        <v>4124</v>
      </c>
      <c r="C6" s="7">
        <v>3362</v>
      </c>
      <c r="D6" s="8">
        <v>4200</v>
      </c>
      <c r="E6" s="9">
        <v>2649</v>
      </c>
      <c r="F6" s="7">
        <v>4847</v>
      </c>
      <c r="G6" s="7">
        <v>7510</v>
      </c>
      <c r="H6" s="8">
        <v>7500</v>
      </c>
      <c r="I6" s="9">
        <v>6871</v>
      </c>
      <c r="J6" s="7">
        <v>9119</v>
      </c>
      <c r="K6" s="7">
        <v>13413</v>
      </c>
      <c r="L6" s="8">
        <v>14500</v>
      </c>
      <c r="M6" s="10">
        <v>10072</v>
      </c>
      <c r="N6" s="11">
        <f t="shared" ref="N6:Q9" si="0">B6+F6+J6</f>
        <v>18090</v>
      </c>
      <c r="O6" s="7">
        <f t="shared" si="0"/>
        <v>24285</v>
      </c>
      <c r="P6" s="8">
        <f t="shared" si="0"/>
        <v>26200</v>
      </c>
      <c r="Q6" s="12">
        <f t="shared" si="0"/>
        <v>19592</v>
      </c>
    </row>
    <row r="7" spans="1:18" ht="15.9" customHeight="1" x14ac:dyDescent="0.3">
      <c r="A7" s="6" t="s">
        <v>7</v>
      </c>
      <c r="B7" s="7">
        <v>4671</v>
      </c>
      <c r="C7" s="7">
        <v>12</v>
      </c>
      <c r="D7" s="8">
        <v>1500</v>
      </c>
      <c r="E7" s="9">
        <v>445</v>
      </c>
      <c r="F7" s="7">
        <v>44</v>
      </c>
      <c r="G7" s="7">
        <v>3862</v>
      </c>
      <c r="H7" s="8">
        <v>3500</v>
      </c>
      <c r="I7" s="9">
        <v>2881</v>
      </c>
      <c r="J7" s="7">
        <v>2254</v>
      </c>
      <c r="K7" s="7">
        <v>3528</v>
      </c>
      <c r="L7" s="8">
        <v>1200</v>
      </c>
      <c r="M7" s="10">
        <v>1162</v>
      </c>
      <c r="N7" s="11">
        <f t="shared" si="0"/>
        <v>6969</v>
      </c>
      <c r="O7" s="7">
        <f t="shared" si="0"/>
        <v>7402</v>
      </c>
      <c r="P7" s="8">
        <f t="shared" si="0"/>
        <v>6200</v>
      </c>
      <c r="Q7" s="12">
        <f t="shared" si="0"/>
        <v>4488</v>
      </c>
    </row>
    <row r="8" spans="1:18" ht="15.9" customHeight="1" x14ac:dyDescent="0.3">
      <c r="A8" s="6" t="s">
        <v>8</v>
      </c>
      <c r="B8" s="7">
        <v>1200</v>
      </c>
      <c r="C8" s="7">
        <v>460</v>
      </c>
      <c r="D8" s="8">
        <v>500</v>
      </c>
      <c r="E8" s="9"/>
      <c r="F8" s="7">
        <v>970</v>
      </c>
      <c r="G8" s="7">
        <v>538</v>
      </c>
      <c r="H8" s="8">
        <v>500</v>
      </c>
      <c r="I8" s="9">
        <v>28</v>
      </c>
      <c r="J8" s="7">
        <v>5796</v>
      </c>
      <c r="K8" s="7">
        <v>475</v>
      </c>
      <c r="L8" s="8">
        <v>500</v>
      </c>
      <c r="M8" s="10">
        <v>1102</v>
      </c>
      <c r="N8" s="11">
        <f t="shared" si="0"/>
        <v>7966</v>
      </c>
      <c r="O8" s="7">
        <f t="shared" si="0"/>
        <v>1473</v>
      </c>
      <c r="P8" s="8">
        <f t="shared" si="0"/>
        <v>1500</v>
      </c>
      <c r="Q8" s="12">
        <f t="shared" si="0"/>
        <v>1130</v>
      </c>
    </row>
    <row r="9" spans="1:18" ht="15.9" customHeight="1" thickBot="1" x14ac:dyDescent="0.35">
      <c r="A9" s="13" t="s">
        <v>58</v>
      </c>
      <c r="B9" s="14">
        <f t="shared" ref="B9:H9" si="1">SUM(B5:B8)</f>
        <v>13365</v>
      </c>
      <c r="C9" s="14">
        <f t="shared" si="1"/>
        <v>7180</v>
      </c>
      <c r="D9" s="15">
        <f t="shared" si="1"/>
        <v>11700</v>
      </c>
      <c r="E9" s="16">
        <f t="shared" si="1"/>
        <v>8813</v>
      </c>
      <c r="F9" s="14">
        <f t="shared" si="1"/>
        <v>10342</v>
      </c>
      <c r="G9" s="14">
        <f t="shared" si="1"/>
        <v>25228</v>
      </c>
      <c r="H9" s="15">
        <f t="shared" si="1"/>
        <v>16300</v>
      </c>
      <c r="I9" s="16">
        <f>SUM(I5:I8)</f>
        <v>13850</v>
      </c>
      <c r="J9" s="14">
        <f>SUM(J5:J8)</f>
        <v>44102</v>
      </c>
      <c r="K9" s="14">
        <f>SUM(K5:K8)</f>
        <v>27337</v>
      </c>
      <c r="L9" s="15">
        <f>SUM(L5:L8)</f>
        <v>26200</v>
      </c>
      <c r="M9" s="17">
        <f>SUM(M5:M8)</f>
        <v>21822</v>
      </c>
      <c r="N9" s="18">
        <f t="shared" si="0"/>
        <v>67809</v>
      </c>
      <c r="O9" s="19">
        <f t="shared" si="0"/>
        <v>59745</v>
      </c>
      <c r="P9" s="20">
        <f>SUM(P5:P8)</f>
        <v>54200</v>
      </c>
      <c r="Q9" s="21">
        <f>SUM(Q5:Q8)</f>
        <v>44485</v>
      </c>
    </row>
    <row r="10" spans="1:18" ht="30" customHeight="1" x14ac:dyDescent="0.3">
      <c r="A10" s="1" t="s">
        <v>9</v>
      </c>
      <c r="B10" s="2" t="s">
        <v>40</v>
      </c>
      <c r="C10" s="2" t="s">
        <v>41</v>
      </c>
      <c r="D10" s="3" t="s">
        <v>1</v>
      </c>
      <c r="E10" s="59" t="s">
        <v>51</v>
      </c>
      <c r="F10" s="2" t="s">
        <v>40</v>
      </c>
      <c r="G10" s="2" t="s">
        <v>41</v>
      </c>
      <c r="H10" s="3" t="s">
        <v>1</v>
      </c>
      <c r="I10" s="59" t="s">
        <v>51</v>
      </c>
      <c r="J10" s="2" t="s">
        <v>40</v>
      </c>
      <c r="K10" s="2" t="s">
        <v>41</v>
      </c>
      <c r="L10" s="3" t="s">
        <v>1</v>
      </c>
      <c r="M10" s="59" t="s">
        <v>51</v>
      </c>
      <c r="N10" s="4" t="s">
        <v>40</v>
      </c>
      <c r="O10" s="2" t="s">
        <v>41</v>
      </c>
      <c r="P10" s="3" t="s">
        <v>1</v>
      </c>
      <c r="Q10" s="65" t="s">
        <v>52</v>
      </c>
    </row>
    <row r="11" spans="1:18" ht="21.9" customHeight="1" x14ac:dyDescent="0.3">
      <c r="A11" s="5"/>
      <c r="B11" s="67" t="s">
        <v>10</v>
      </c>
      <c r="C11" s="68"/>
      <c r="D11" s="68"/>
      <c r="E11" s="60"/>
      <c r="F11" s="67" t="s">
        <v>11</v>
      </c>
      <c r="G11" s="68"/>
      <c r="H11" s="68"/>
      <c r="I11" s="60"/>
      <c r="J11" s="67" t="s">
        <v>12</v>
      </c>
      <c r="K11" s="68"/>
      <c r="L11" s="68"/>
      <c r="M11" s="60"/>
      <c r="N11" s="69" t="s">
        <v>13</v>
      </c>
      <c r="O11" s="70"/>
      <c r="P11" s="70"/>
      <c r="Q11" s="66"/>
      <c r="R11" s="34"/>
    </row>
    <row r="12" spans="1:18" ht="15.9" customHeight="1" x14ac:dyDescent="0.3">
      <c r="A12" s="6" t="s">
        <v>5</v>
      </c>
      <c r="B12" s="7">
        <v>13690</v>
      </c>
      <c r="C12" s="7">
        <v>7646</v>
      </c>
      <c r="D12" s="8">
        <v>15700</v>
      </c>
      <c r="E12" s="9">
        <v>7747</v>
      </c>
      <c r="F12" s="7">
        <v>10090</v>
      </c>
      <c r="G12" s="7">
        <v>6877</v>
      </c>
      <c r="H12" s="8">
        <v>13000</v>
      </c>
      <c r="I12" s="9">
        <v>9984</v>
      </c>
      <c r="J12" s="7">
        <v>15713</v>
      </c>
      <c r="K12" s="7">
        <v>12014</v>
      </c>
      <c r="L12" s="8">
        <v>13500</v>
      </c>
      <c r="M12" s="10">
        <v>9724</v>
      </c>
      <c r="N12" s="11">
        <f>B12+F12+J12</f>
        <v>39493</v>
      </c>
      <c r="O12" s="7">
        <f>C12+G12+K12</f>
        <v>26537</v>
      </c>
      <c r="P12" s="8">
        <f>D12+H12+L12</f>
        <v>42200</v>
      </c>
      <c r="Q12" s="12">
        <f>E12+I12+M12</f>
        <v>27455</v>
      </c>
    </row>
    <row r="13" spans="1:18" ht="15.9" customHeight="1" x14ac:dyDescent="0.3">
      <c r="A13" s="6" t="s">
        <v>6</v>
      </c>
      <c r="B13" s="7">
        <v>27945</v>
      </c>
      <c r="C13" s="7">
        <v>18157</v>
      </c>
      <c r="D13" s="8">
        <v>27000</v>
      </c>
      <c r="E13" s="9">
        <v>15412</v>
      </c>
      <c r="F13" s="7">
        <v>12754</v>
      </c>
      <c r="G13" s="7">
        <v>16854</v>
      </c>
      <c r="H13" s="8">
        <v>19000</v>
      </c>
      <c r="I13" s="9">
        <v>14450</v>
      </c>
      <c r="J13" s="7">
        <v>12798</v>
      </c>
      <c r="K13" s="7">
        <v>14219</v>
      </c>
      <c r="L13" s="8">
        <v>16700</v>
      </c>
      <c r="M13" s="10">
        <v>14350</v>
      </c>
      <c r="N13" s="11">
        <f t="shared" ref="N13:Q16" si="2">B13+F13+J13</f>
        <v>53497</v>
      </c>
      <c r="O13" s="7">
        <f t="shared" si="2"/>
        <v>49230</v>
      </c>
      <c r="P13" s="8">
        <f t="shared" si="2"/>
        <v>62700</v>
      </c>
      <c r="Q13" s="12">
        <f t="shared" si="2"/>
        <v>44212</v>
      </c>
    </row>
    <row r="14" spans="1:18" ht="15.9" customHeight="1" x14ac:dyDescent="0.3">
      <c r="A14" s="6" t="s">
        <v>7</v>
      </c>
      <c r="B14" s="7">
        <v>22677</v>
      </c>
      <c r="C14" s="7">
        <v>20795</v>
      </c>
      <c r="D14" s="8">
        <v>5000</v>
      </c>
      <c r="E14" s="9">
        <v>20533</v>
      </c>
      <c r="F14" s="7">
        <v>953</v>
      </c>
      <c r="G14" s="7">
        <v>11085</v>
      </c>
      <c r="H14" s="8">
        <v>8000</v>
      </c>
      <c r="I14" s="9">
        <v>579</v>
      </c>
      <c r="J14" s="7">
        <v>1890</v>
      </c>
      <c r="K14" s="7">
        <v>1038</v>
      </c>
      <c r="L14" s="8">
        <v>9500</v>
      </c>
      <c r="M14" s="10">
        <v>2182</v>
      </c>
      <c r="N14" s="11">
        <f t="shared" si="2"/>
        <v>25520</v>
      </c>
      <c r="O14" s="7">
        <f t="shared" si="2"/>
        <v>32918</v>
      </c>
      <c r="P14" s="8">
        <f t="shared" si="2"/>
        <v>22500</v>
      </c>
      <c r="Q14" s="12">
        <f t="shared" si="2"/>
        <v>23294</v>
      </c>
    </row>
    <row r="15" spans="1:18" ht="15.9" customHeight="1" x14ac:dyDescent="0.3">
      <c r="A15" s="6" t="s">
        <v>8</v>
      </c>
      <c r="B15" s="7">
        <v>525</v>
      </c>
      <c r="C15" s="7">
        <v>5158</v>
      </c>
      <c r="D15" s="8">
        <v>3500</v>
      </c>
      <c r="E15" s="9">
        <v>1140</v>
      </c>
      <c r="F15" s="7">
        <v>645</v>
      </c>
      <c r="G15" s="7">
        <v>332</v>
      </c>
      <c r="H15" s="8">
        <v>3000</v>
      </c>
      <c r="I15" s="9">
        <v>900</v>
      </c>
      <c r="J15" s="7">
        <v>4318</v>
      </c>
      <c r="K15" s="7">
        <v>529</v>
      </c>
      <c r="L15" s="8">
        <v>1500</v>
      </c>
      <c r="M15" s="10">
        <v>902</v>
      </c>
      <c r="N15" s="11">
        <f t="shared" si="2"/>
        <v>5488</v>
      </c>
      <c r="O15" s="7">
        <f t="shared" si="2"/>
        <v>6019</v>
      </c>
      <c r="P15" s="8">
        <f t="shared" si="2"/>
        <v>8000</v>
      </c>
      <c r="Q15" s="12">
        <f t="shared" si="2"/>
        <v>2942</v>
      </c>
    </row>
    <row r="16" spans="1:18" ht="15.9" customHeight="1" thickBot="1" x14ac:dyDescent="0.35">
      <c r="A16" s="13" t="s">
        <v>58</v>
      </c>
      <c r="B16" s="14">
        <f t="shared" ref="B16:L16" si="3">SUM(B12:B15)</f>
        <v>64837</v>
      </c>
      <c r="C16" s="14">
        <f t="shared" si="3"/>
        <v>51756</v>
      </c>
      <c r="D16" s="15">
        <f t="shared" si="3"/>
        <v>51200</v>
      </c>
      <c r="E16" s="16">
        <f t="shared" si="3"/>
        <v>44832</v>
      </c>
      <c r="F16" s="14">
        <f t="shared" si="3"/>
        <v>24442</v>
      </c>
      <c r="G16" s="14">
        <f t="shared" si="3"/>
        <v>35148</v>
      </c>
      <c r="H16" s="15">
        <f t="shared" si="3"/>
        <v>43000</v>
      </c>
      <c r="I16" s="16">
        <f t="shared" si="3"/>
        <v>25913</v>
      </c>
      <c r="J16" s="14">
        <f t="shared" si="3"/>
        <v>34719</v>
      </c>
      <c r="K16" s="14">
        <f t="shared" si="3"/>
        <v>27800</v>
      </c>
      <c r="L16" s="15">
        <f t="shared" si="3"/>
        <v>41200</v>
      </c>
      <c r="M16" s="17">
        <f>SUM(M12:M15)</f>
        <v>27158</v>
      </c>
      <c r="N16" s="18">
        <f t="shared" si="2"/>
        <v>123998</v>
      </c>
      <c r="O16" s="19">
        <f t="shared" si="2"/>
        <v>114704</v>
      </c>
      <c r="P16" s="20">
        <f>SUM(P12:P15)</f>
        <v>135400</v>
      </c>
      <c r="Q16" s="21">
        <f>SUM(Q12:Q15)</f>
        <v>97903</v>
      </c>
    </row>
    <row r="17" spans="1:17" ht="35.25" customHeight="1" x14ac:dyDescent="0.3">
      <c r="A17" s="1" t="s">
        <v>14</v>
      </c>
      <c r="B17" s="2" t="s">
        <v>40</v>
      </c>
      <c r="C17" s="2" t="s">
        <v>41</v>
      </c>
      <c r="D17" s="3" t="s">
        <v>1</v>
      </c>
      <c r="E17" s="59" t="s">
        <v>51</v>
      </c>
      <c r="F17" s="2" t="s">
        <v>40</v>
      </c>
      <c r="G17" s="2" t="s">
        <v>41</v>
      </c>
      <c r="H17" s="3" t="s">
        <v>1</v>
      </c>
      <c r="I17" s="59" t="s">
        <v>51</v>
      </c>
      <c r="J17" s="2" t="s">
        <v>40</v>
      </c>
      <c r="K17" s="2" t="s">
        <v>41</v>
      </c>
      <c r="L17" s="3" t="s">
        <v>1</v>
      </c>
      <c r="M17" s="59" t="s">
        <v>51</v>
      </c>
      <c r="N17" s="4" t="s">
        <v>40</v>
      </c>
      <c r="O17" s="2" t="s">
        <v>41</v>
      </c>
      <c r="P17" s="3" t="s">
        <v>1</v>
      </c>
      <c r="Q17" s="65" t="s">
        <v>52</v>
      </c>
    </row>
    <row r="18" spans="1:17" ht="21.9" customHeight="1" x14ac:dyDescent="0.3">
      <c r="A18" s="5"/>
      <c r="B18" s="67" t="s">
        <v>15</v>
      </c>
      <c r="C18" s="68"/>
      <c r="D18" s="68"/>
      <c r="E18" s="60"/>
      <c r="F18" s="67" t="s">
        <v>43</v>
      </c>
      <c r="G18" s="68"/>
      <c r="H18" s="68"/>
      <c r="I18" s="60"/>
      <c r="J18" s="67" t="s">
        <v>16</v>
      </c>
      <c r="K18" s="68"/>
      <c r="L18" s="68"/>
      <c r="M18" s="60"/>
      <c r="N18" s="69" t="s">
        <v>17</v>
      </c>
      <c r="O18" s="70"/>
      <c r="P18" s="70"/>
      <c r="Q18" s="66"/>
    </row>
    <row r="19" spans="1:17" ht="15.9" customHeight="1" x14ac:dyDescent="0.3">
      <c r="A19" s="6" t="s">
        <v>5</v>
      </c>
      <c r="B19" s="7">
        <v>17446</v>
      </c>
      <c r="C19" s="7">
        <v>12621</v>
      </c>
      <c r="D19" s="8">
        <v>19000</v>
      </c>
      <c r="E19" s="9">
        <v>18227</v>
      </c>
      <c r="F19" s="7">
        <v>20634</v>
      </c>
      <c r="G19" s="7">
        <v>29380</v>
      </c>
      <c r="H19" s="8">
        <v>23880</v>
      </c>
      <c r="I19" s="9">
        <v>11657</v>
      </c>
      <c r="J19" s="7">
        <v>10791</v>
      </c>
      <c r="K19" s="7">
        <v>7416</v>
      </c>
      <c r="L19" s="8">
        <v>13300</v>
      </c>
      <c r="M19" s="10">
        <v>11161</v>
      </c>
      <c r="N19" s="11">
        <f>B19+F19+J19</f>
        <v>48871</v>
      </c>
      <c r="O19" s="7">
        <f>C19+G19+K19</f>
        <v>49417</v>
      </c>
      <c r="P19" s="8">
        <f>D19+H19+L19</f>
        <v>56180</v>
      </c>
      <c r="Q19" s="12">
        <f>E19+I19+M19</f>
        <v>41045</v>
      </c>
    </row>
    <row r="20" spans="1:17" ht="12.75" customHeight="1" x14ac:dyDescent="0.3">
      <c r="A20" s="6" t="s">
        <v>6</v>
      </c>
      <c r="B20" s="7">
        <v>19674</v>
      </c>
      <c r="C20" s="7">
        <v>12104</v>
      </c>
      <c r="D20" s="8">
        <v>18000</v>
      </c>
      <c r="E20" s="9">
        <v>12748</v>
      </c>
      <c r="F20" s="7">
        <v>10145</v>
      </c>
      <c r="G20" s="7">
        <v>8111</v>
      </c>
      <c r="H20" s="8">
        <v>10900</v>
      </c>
      <c r="I20" s="9">
        <v>5802</v>
      </c>
      <c r="J20" s="7">
        <v>11355</v>
      </c>
      <c r="K20" s="7">
        <v>5122</v>
      </c>
      <c r="L20" s="8">
        <v>14200</v>
      </c>
      <c r="M20" s="10">
        <v>6897</v>
      </c>
      <c r="N20" s="11">
        <f t="shared" ref="N20:Q23" si="4">B20+F20+J20</f>
        <v>41174</v>
      </c>
      <c r="O20" s="7">
        <f t="shared" si="4"/>
        <v>25337</v>
      </c>
      <c r="P20" s="8">
        <f t="shared" si="4"/>
        <v>43100</v>
      </c>
      <c r="Q20" s="12">
        <f t="shared" si="4"/>
        <v>25447</v>
      </c>
    </row>
    <row r="21" spans="1:17" ht="15.9" customHeight="1" x14ac:dyDescent="0.3">
      <c r="A21" s="6" t="s">
        <v>7</v>
      </c>
      <c r="B21" s="7">
        <v>1666</v>
      </c>
      <c r="C21" s="7">
        <v>2438</v>
      </c>
      <c r="D21" s="8">
        <v>1500</v>
      </c>
      <c r="E21" s="9">
        <v>2736</v>
      </c>
      <c r="F21" s="7">
        <v>-222</v>
      </c>
      <c r="G21" s="7">
        <v>-407</v>
      </c>
      <c r="H21" s="8">
        <v>2500</v>
      </c>
      <c r="I21" s="9">
        <v>16202</v>
      </c>
      <c r="J21" s="7">
        <v>823</v>
      </c>
      <c r="K21" s="7">
        <v>1245</v>
      </c>
      <c r="L21" s="8">
        <v>6000</v>
      </c>
      <c r="M21" s="10">
        <v>2766</v>
      </c>
      <c r="N21" s="11">
        <f t="shared" si="4"/>
        <v>2267</v>
      </c>
      <c r="O21" s="7">
        <f t="shared" si="4"/>
        <v>3276</v>
      </c>
      <c r="P21" s="8">
        <f t="shared" si="4"/>
        <v>10000</v>
      </c>
      <c r="Q21" s="12">
        <f t="shared" si="4"/>
        <v>21704</v>
      </c>
    </row>
    <row r="22" spans="1:17" ht="15.9" customHeight="1" x14ac:dyDescent="0.3">
      <c r="A22" s="6" t="s">
        <v>8</v>
      </c>
      <c r="B22" s="7">
        <v>2728</v>
      </c>
      <c r="C22" s="7">
        <v>2869</v>
      </c>
      <c r="D22" s="8">
        <v>1500</v>
      </c>
      <c r="E22" s="9">
        <v>745</v>
      </c>
      <c r="F22" s="7">
        <v>202</v>
      </c>
      <c r="G22" s="7">
        <v>2689</v>
      </c>
      <c r="H22" s="8">
        <v>1500</v>
      </c>
      <c r="I22" s="9">
        <v>1725</v>
      </c>
      <c r="J22" s="7">
        <v>152</v>
      </c>
      <c r="K22" s="7">
        <v>453</v>
      </c>
      <c r="L22" s="8">
        <v>1500</v>
      </c>
      <c r="M22" s="10">
        <v>440</v>
      </c>
      <c r="N22" s="11">
        <f t="shared" si="4"/>
        <v>3082</v>
      </c>
      <c r="O22" s="7">
        <f t="shared" si="4"/>
        <v>6011</v>
      </c>
      <c r="P22" s="8">
        <f t="shared" si="4"/>
        <v>4500</v>
      </c>
      <c r="Q22" s="12">
        <f t="shared" si="4"/>
        <v>2910</v>
      </c>
    </row>
    <row r="23" spans="1:17" ht="15.9" customHeight="1" thickBot="1" x14ac:dyDescent="0.35">
      <c r="A23" s="13" t="s">
        <v>58</v>
      </c>
      <c r="B23" s="14">
        <f t="shared" ref="B23:H23" si="5">SUM(B19:B22)</f>
        <v>41514</v>
      </c>
      <c r="C23" s="14">
        <f t="shared" si="5"/>
        <v>30032</v>
      </c>
      <c r="D23" s="15">
        <f t="shared" si="5"/>
        <v>40000</v>
      </c>
      <c r="E23" s="16">
        <f t="shared" si="5"/>
        <v>34456</v>
      </c>
      <c r="F23" s="14">
        <f t="shared" si="5"/>
        <v>30759</v>
      </c>
      <c r="G23" s="14">
        <f t="shared" si="5"/>
        <v>39773</v>
      </c>
      <c r="H23" s="15">
        <f t="shared" si="5"/>
        <v>38780</v>
      </c>
      <c r="I23" s="16">
        <f>SUM(I19:I22)</f>
        <v>35386</v>
      </c>
      <c r="J23" s="14">
        <f>SUM(J19:J22)</f>
        <v>23121</v>
      </c>
      <c r="K23" s="14">
        <f>SUM(K19:K22)</f>
        <v>14236</v>
      </c>
      <c r="L23" s="15">
        <f>SUM(L19:L22)</f>
        <v>35000</v>
      </c>
      <c r="M23" s="17">
        <f>SUM(M19:M22)</f>
        <v>21264</v>
      </c>
      <c r="N23" s="18">
        <f t="shared" si="4"/>
        <v>95394</v>
      </c>
      <c r="O23" s="19">
        <f t="shared" si="4"/>
        <v>84041</v>
      </c>
      <c r="P23" s="20">
        <f>SUM(P19:P22)</f>
        <v>113780</v>
      </c>
      <c r="Q23" s="21">
        <f>SUM(Q19:Q22)</f>
        <v>91106</v>
      </c>
    </row>
    <row r="24" spans="1:17" ht="30" customHeight="1" x14ac:dyDescent="0.3">
      <c r="A24" s="1" t="s">
        <v>18</v>
      </c>
      <c r="B24" s="2" t="s">
        <v>40</v>
      </c>
      <c r="C24" s="2" t="s">
        <v>41</v>
      </c>
      <c r="D24" s="3" t="s">
        <v>1</v>
      </c>
      <c r="E24" s="59" t="s">
        <v>51</v>
      </c>
      <c r="F24" s="2" t="s">
        <v>40</v>
      </c>
      <c r="G24" s="2" t="s">
        <v>41</v>
      </c>
      <c r="H24" s="3" t="s">
        <v>1</v>
      </c>
      <c r="I24" s="59" t="s">
        <v>51</v>
      </c>
      <c r="J24" s="2" t="s">
        <v>40</v>
      </c>
      <c r="K24" s="2" t="s">
        <v>41</v>
      </c>
      <c r="L24" s="3" t="s">
        <v>1</v>
      </c>
      <c r="M24" s="59" t="s">
        <v>51</v>
      </c>
      <c r="N24" s="4" t="s">
        <v>40</v>
      </c>
      <c r="O24" s="2" t="s">
        <v>41</v>
      </c>
      <c r="P24" s="3" t="s">
        <v>1</v>
      </c>
      <c r="Q24" s="65" t="s">
        <v>52</v>
      </c>
    </row>
    <row r="25" spans="1:17" ht="21.9" customHeight="1" x14ac:dyDescent="0.3">
      <c r="A25" s="5"/>
      <c r="B25" s="67" t="s">
        <v>19</v>
      </c>
      <c r="C25" s="67"/>
      <c r="D25" s="67"/>
      <c r="E25" s="60"/>
      <c r="F25" s="67" t="s">
        <v>20</v>
      </c>
      <c r="G25" s="67"/>
      <c r="H25" s="67"/>
      <c r="I25" s="60"/>
      <c r="J25" s="67" t="s">
        <v>44</v>
      </c>
      <c r="K25" s="67"/>
      <c r="L25" s="67"/>
      <c r="M25" s="60"/>
      <c r="N25" s="69" t="s">
        <v>21</v>
      </c>
      <c r="O25" s="71"/>
      <c r="P25" s="71"/>
      <c r="Q25" s="66"/>
    </row>
    <row r="26" spans="1:17" ht="15.9" customHeight="1" x14ac:dyDescent="0.3">
      <c r="A26" s="6" t="s">
        <v>5</v>
      </c>
      <c r="B26" s="7">
        <v>2984</v>
      </c>
      <c r="C26" s="7">
        <v>5612</v>
      </c>
      <c r="D26" s="8">
        <v>4750</v>
      </c>
      <c r="E26" s="9">
        <v>5858</v>
      </c>
      <c r="F26" s="7">
        <v>4051</v>
      </c>
      <c r="G26" s="7">
        <v>3862</v>
      </c>
      <c r="H26" s="8">
        <v>4850</v>
      </c>
      <c r="I26" s="9">
        <v>4580</v>
      </c>
      <c r="J26" s="7">
        <v>2237</v>
      </c>
      <c r="K26" s="7">
        <v>2642</v>
      </c>
      <c r="L26" s="8">
        <v>4987</v>
      </c>
      <c r="M26" s="10">
        <v>5930</v>
      </c>
      <c r="N26" s="11">
        <f>B26+F26+J26</f>
        <v>9272</v>
      </c>
      <c r="O26" s="7">
        <f>C26+G26+K26</f>
        <v>12116</v>
      </c>
      <c r="P26" s="8">
        <f>D26+H26+L26</f>
        <v>14587</v>
      </c>
      <c r="Q26" s="12">
        <f>E26+I26+M26</f>
        <v>16368</v>
      </c>
    </row>
    <row r="27" spans="1:17" ht="15.9" customHeight="1" x14ac:dyDescent="0.3">
      <c r="A27" s="6" t="s">
        <v>6</v>
      </c>
      <c r="B27" s="7">
        <v>4596</v>
      </c>
      <c r="C27" s="7">
        <v>7733</v>
      </c>
      <c r="D27" s="8">
        <v>5000</v>
      </c>
      <c r="E27" s="9">
        <v>3773</v>
      </c>
      <c r="F27" s="7">
        <v>4548</v>
      </c>
      <c r="G27" s="7">
        <v>1761</v>
      </c>
      <c r="H27" s="8">
        <v>9800</v>
      </c>
      <c r="I27" s="9">
        <v>3860</v>
      </c>
      <c r="J27" s="7">
        <v>6113</v>
      </c>
      <c r="K27" s="7">
        <v>5125</v>
      </c>
      <c r="L27" s="8">
        <v>11000</v>
      </c>
      <c r="M27" s="10">
        <v>6344</v>
      </c>
      <c r="N27" s="11">
        <f t="shared" ref="N27:Q30" si="6">B27+F27+J27</f>
        <v>15257</v>
      </c>
      <c r="O27" s="7">
        <f t="shared" si="6"/>
        <v>14619</v>
      </c>
      <c r="P27" s="8">
        <f t="shared" si="6"/>
        <v>25800</v>
      </c>
      <c r="Q27" s="12">
        <f t="shared" si="6"/>
        <v>13977</v>
      </c>
    </row>
    <row r="28" spans="1:17" ht="15.9" customHeight="1" x14ac:dyDescent="0.3">
      <c r="A28" s="6" t="s">
        <v>7</v>
      </c>
      <c r="B28" s="7">
        <v>17</v>
      </c>
      <c r="C28" s="7">
        <v>469</v>
      </c>
      <c r="D28" s="8">
        <v>1500</v>
      </c>
      <c r="E28" s="9">
        <v>138</v>
      </c>
      <c r="F28" s="7">
        <v>2949</v>
      </c>
      <c r="G28" s="7">
        <v>975</v>
      </c>
      <c r="H28" s="8">
        <v>3850</v>
      </c>
      <c r="I28" s="9">
        <v>2320</v>
      </c>
      <c r="J28" s="7">
        <v>423</v>
      </c>
      <c r="K28" s="7">
        <v>1255</v>
      </c>
      <c r="L28" s="8">
        <v>7500</v>
      </c>
      <c r="M28" s="10">
        <v>930</v>
      </c>
      <c r="N28" s="11">
        <f t="shared" si="6"/>
        <v>3389</v>
      </c>
      <c r="O28" s="7">
        <f t="shared" si="6"/>
        <v>2699</v>
      </c>
      <c r="P28" s="8">
        <f t="shared" si="6"/>
        <v>12850</v>
      </c>
      <c r="Q28" s="12">
        <f t="shared" si="6"/>
        <v>3388</v>
      </c>
    </row>
    <row r="29" spans="1:17" ht="15.9" customHeight="1" x14ac:dyDescent="0.3">
      <c r="A29" s="6" t="s">
        <v>8</v>
      </c>
      <c r="B29" s="7">
        <v>38</v>
      </c>
      <c r="C29" s="7">
        <v>29</v>
      </c>
      <c r="D29" s="8">
        <v>241</v>
      </c>
      <c r="E29" s="9">
        <v>54</v>
      </c>
      <c r="F29" s="7">
        <v>237</v>
      </c>
      <c r="G29" s="7">
        <v>159</v>
      </c>
      <c r="H29" s="8">
        <v>1500</v>
      </c>
      <c r="I29" s="9">
        <v>845</v>
      </c>
      <c r="J29" s="7">
        <v>25</v>
      </c>
      <c r="K29" s="7">
        <v>589</v>
      </c>
      <c r="L29" s="8">
        <v>513</v>
      </c>
      <c r="M29" s="10">
        <v>425</v>
      </c>
      <c r="N29" s="11">
        <f t="shared" si="6"/>
        <v>300</v>
      </c>
      <c r="O29" s="7">
        <f t="shared" si="6"/>
        <v>777</v>
      </c>
      <c r="P29" s="8">
        <f t="shared" si="6"/>
        <v>2254</v>
      </c>
      <c r="Q29" s="12">
        <f t="shared" si="6"/>
        <v>1324</v>
      </c>
    </row>
    <row r="30" spans="1:17" ht="15.9" customHeight="1" thickBot="1" x14ac:dyDescent="0.35">
      <c r="A30" s="13" t="s">
        <v>58</v>
      </c>
      <c r="B30" s="14">
        <f t="shared" ref="B30:H30" si="7">SUM(B26:B29)</f>
        <v>7635</v>
      </c>
      <c r="C30" s="14">
        <f t="shared" si="7"/>
        <v>13843</v>
      </c>
      <c r="D30" s="15">
        <f t="shared" si="7"/>
        <v>11491</v>
      </c>
      <c r="E30" s="16">
        <f t="shared" si="7"/>
        <v>9823</v>
      </c>
      <c r="F30" s="14">
        <f t="shared" si="7"/>
        <v>11785</v>
      </c>
      <c r="G30" s="14">
        <f t="shared" si="7"/>
        <v>6757</v>
      </c>
      <c r="H30" s="15">
        <f t="shared" si="7"/>
        <v>20000</v>
      </c>
      <c r="I30" s="16">
        <f>SUM(I26:I29)</f>
        <v>11605</v>
      </c>
      <c r="J30" s="14">
        <f>SUM(J26:J29)</f>
        <v>8798</v>
      </c>
      <c r="K30" s="14">
        <f>SUM(K26:K29)</f>
        <v>9611</v>
      </c>
      <c r="L30" s="15">
        <f>SUM(L26:L29)</f>
        <v>24000</v>
      </c>
      <c r="M30" s="17">
        <f>SUM(M26:M29)</f>
        <v>13629</v>
      </c>
      <c r="N30" s="18">
        <f t="shared" si="6"/>
        <v>28218</v>
      </c>
      <c r="O30" s="19">
        <f t="shared" si="6"/>
        <v>30211</v>
      </c>
      <c r="P30" s="20">
        <f>SUM(P26:P29)</f>
        <v>55491</v>
      </c>
      <c r="Q30" s="21">
        <f>SUM(Q26:Q29)</f>
        <v>35057</v>
      </c>
    </row>
    <row r="31" spans="1:17" x14ac:dyDescent="0.3">
      <c r="P31" s="30"/>
    </row>
    <row r="32" spans="1:17" ht="15.9" customHeight="1" thickBot="1" x14ac:dyDescent="0.35">
      <c r="A32" s="63" t="s">
        <v>22</v>
      </c>
      <c r="B32" s="63"/>
      <c r="C32" s="63"/>
      <c r="D32" s="63"/>
      <c r="E32" s="63"/>
      <c r="F32" s="63"/>
      <c r="P32" s="30"/>
    </row>
    <row r="33" spans="1:16" ht="15.9" customHeight="1" x14ac:dyDescent="0.3">
      <c r="A33" s="64" t="s">
        <v>23</v>
      </c>
      <c r="B33" s="72" t="s">
        <v>40</v>
      </c>
      <c r="C33" s="72" t="s">
        <v>41</v>
      </c>
      <c r="D33" s="73" t="s">
        <v>1</v>
      </c>
      <c r="E33" s="59" t="s">
        <v>51</v>
      </c>
      <c r="F33" s="74" t="s">
        <v>53</v>
      </c>
      <c r="G33" s="57" t="s">
        <v>54</v>
      </c>
      <c r="H33" s="58" t="s">
        <v>55</v>
      </c>
      <c r="P33" s="30"/>
    </row>
    <row r="34" spans="1:16" ht="24" customHeight="1" x14ac:dyDescent="0.3">
      <c r="A34" s="64"/>
      <c r="B34" s="72"/>
      <c r="C34" s="72"/>
      <c r="D34" s="73"/>
      <c r="E34" s="60"/>
      <c r="F34" s="74"/>
      <c r="G34" s="57"/>
      <c r="H34" s="58"/>
      <c r="P34" s="30"/>
    </row>
    <row r="35" spans="1:16" ht="21" customHeight="1" x14ac:dyDescent="0.3">
      <c r="A35" s="35" t="s">
        <v>5</v>
      </c>
      <c r="B35" s="36">
        <f>+N5+N12+N19+N26</f>
        <v>132420</v>
      </c>
      <c r="C35" s="36">
        <f t="shared" ref="C35:E38" si="8">O5+O12+O19+O26</f>
        <v>114655</v>
      </c>
      <c r="D35" s="37">
        <f t="shared" si="8"/>
        <v>133267</v>
      </c>
      <c r="E35" s="38">
        <f t="shared" si="8"/>
        <v>104143</v>
      </c>
      <c r="F35" s="39">
        <f>E35-D35</f>
        <v>-29124</v>
      </c>
      <c r="G35" s="40">
        <f>F35/D35</f>
        <v>-0.21853872301469981</v>
      </c>
      <c r="H35" s="41">
        <f>(E35-C35)/C35</f>
        <v>-9.1683746892852469E-2</v>
      </c>
      <c r="P35" s="30"/>
    </row>
    <row r="36" spans="1:16" ht="31.5" customHeight="1" x14ac:dyDescent="0.3">
      <c r="A36" s="35" t="s">
        <v>6</v>
      </c>
      <c r="B36" s="36">
        <f>N6+N13+N20+N27</f>
        <v>128018</v>
      </c>
      <c r="C36" s="36">
        <f t="shared" si="8"/>
        <v>113471</v>
      </c>
      <c r="D36" s="37">
        <f t="shared" si="8"/>
        <v>157800</v>
      </c>
      <c r="E36" s="38">
        <f t="shared" si="8"/>
        <v>103228</v>
      </c>
      <c r="F36" s="39">
        <f t="shared" ref="F36:F38" si="9">E36-D36</f>
        <v>-54572</v>
      </c>
      <c r="G36" s="40">
        <f t="shared" ref="G36:G39" si="10">F36/D36</f>
        <v>-0.34583016476552597</v>
      </c>
      <c r="H36" s="41">
        <f t="shared" ref="H36:H39" si="11">(E36-C36)/C36</f>
        <v>-9.0269760555560449E-2</v>
      </c>
      <c r="I36" s="42"/>
      <c r="P36" s="30"/>
    </row>
    <row r="37" spans="1:16" ht="21" customHeight="1" x14ac:dyDescent="0.3">
      <c r="A37" s="35" t="s">
        <v>7</v>
      </c>
      <c r="B37" s="36">
        <f>N7+N14+N21+N28</f>
        <v>38145</v>
      </c>
      <c r="C37" s="36">
        <f t="shared" si="8"/>
        <v>46295</v>
      </c>
      <c r="D37" s="37">
        <f t="shared" si="8"/>
        <v>51550</v>
      </c>
      <c r="E37" s="38">
        <f t="shared" si="8"/>
        <v>52874</v>
      </c>
      <c r="F37" s="36">
        <f t="shared" si="9"/>
        <v>1324</v>
      </c>
      <c r="G37" s="40">
        <f t="shared" si="10"/>
        <v>2.5683802133850631E-2</v>
      </c>
      <c r="H37" s="41">
        <f t="shared" si="11"/>
        <v>0.14211037909061452</v>
      </c>
      <c r="I37" s="42"/>
      <c r="P37" s="30"/>
    </row>
    <row r="38" spans="1:16" ht="21" customHeight="1" x14ac:dyDescent="0.3">
      <c r="A38" s="35" t="s">
        <v>8</v>
      </c>
      <c r="B38" s="36">
        <f>+N8+N15+N22+N29</f>
        <v>16836</v>
      </c>
      <c r="C38" s="36">
        <f t="shared" si="8"/>
        <v>14280</v>
      </c>
      <c r="D38" s="37">
        <f t="shared" si="8"/>
        <v>16254</v>
      </c>
      <c r="E38" s="38">
        <f t="shared" si="8"/>
        <v>8306</v>
      </c>
      <c r="F38" s="39">
        <f t="shared" si="9"/>
        <v>-7948</v>
      </c>
      <c r="G38" s="40">
        <f t="shared" si="10"/>
        <v>-0.48898732619662855</v>
      </c>
      <c r="H38" s="41">
        <f t="shared" si="11"/>
        <v>-0.41834733893557424</v>
      </c>
      <c r="I38" s="42"/>
      <c r="P38" s="30"/>
    </row>
    <row r="39" spans="1:16" ht="21" customHeight="1" x14ac:dyDescent="0.3">
      <c r="A39" s="43" t="s">
        <v>58</v>
      </c>
      <c r="B39" s="44">
        <f>SUM(B35:B38)</f>
        <v>315419</v>
      </c>
      <c r="C39" s="44">
        <f>SUM(C35:C38)</f>
        <v>288701</v>
      </c>
      <c r="D39" s="45">
        <f>SUM(D35:D38)</f>
        <v>358871</v>
      </c>
      <c r="E39" s="46">
        <f>SUM(E35:E38)</f>
        <v>268551</v>
      </c>
      <c r="F39" s="47">
        <f>SUM(F35:F38)</f>
        <v>-90320</v>
      </c>
      <c r="G39" s="40">
        <f t="shared" si="10"/>
        <v>-0.25167817962443328</v>
      </c>
      <c r="H39" s="41">
        <f t="shared" si="11"/>
        <v>-6.9795393850384996E-2</v>
      </c>
      <c r="I39" s="48"/>
      <c r="P39" s="30"/>
    </row>
    <row r="40" spans="1:16" x14ac:dyDescent="0.3">
      <c r="N40" s="49"/>
    </row>
    <row r="41" spans="1:16" x14ac:dyDescent="0.3">
      <c r="N41" s="50"/>
    </row>
    <row r="48" spans="1:16" x14ac:dyDescent="0.3">
      <c r="B48" s="51"/>
    </row>
    <row r="49" spans="2:2" x14ac:dyDescent="0.3">
      <c r="B49" s="51"/>
    </row>
    <row r="50" spans="2:2" x14ac:dyDescent="0.3">
      <c r="B50" s="51"/>
    </row>
    <row r="51" spans="2:2" x14ac:dyDescent="0.3">
      <c r="B51" s="51"/>
    </row>
    <row r="52" spans="2:2" x14ac:dyDescent="0.3">
      <c r="B52" s="51"/>
    </row>
    <row r="53" spans="2:2" x14ac:dyDescent="0.3">
      <c r="B53" s="51"/>
    </row>
    <row r="54" spans="2:2" x14ac:dyDescent="0.3">
      <c r="B54" s="51"/>
    </row>
    <row r="55" spans="2:2" x14ac:dyDescent="0.3">
      <c r="B55" s="51"/>
    </row>
    <row r="56" spans="2:2" x14ac:dyDescent="0.3">
      <c r="B56" s="51"/>
    </row>
  </sheetData>
  <mergeCells count="41">
    <mergeCell ref="B33:B34"/>
    <mergeCell ref="C33:C34"/>
    <mergeCell ref="D33:D34"/>
    <mergeCell ref="E33:E34"/>
    <mergeCell ref="F33:F34"/>
    <mergeCell ref="Q24:Q25"/>
    <mergeCell ref="B25:D25"/>
    <mergeCell ref="F25:H25"/>
    <mergeCell ref="J25:L25"/>
    <mergeCell ref="N25:P25"/>
    <mergeCell ref="Q17:Q18"/>
    <mergeCell ref="B18:D18"/>
    <mergeCell ref="F18:H18"/>
    <mergeCell ref="J18:L18"/>
    <mergeCell ref="N18:P18"/>
    <mergeCell ref="Q10:Q11"/>
    <mergeCell ref="B11:D11"/>
    <mergeCell ref="F11:H11"/>
    <mergeCell ref="J11:L11"/>
    <mergeCell ref="N11:P11"/>
    <mergeCell ref="Q3:Q4"/>
    <mergeCell ref="B4:D4"/>
    <mergeCell ref="F4:H4"/>
    <mergeCell ref="J4:L4"/>
    <mergeCell ref="N4:P4"/>
    <mergeCell ref="G33:G34"/>
    <mergeCell ref="H33:H34"/>
    <mergeCell ref="E3:E4"/>
    <mergeCell ref="I3:I4"/>
    <mergeCell ref="M3:M4"/>
    <mergeCell ref="E10:E11"/>
    <mergeCell ref="I10:I11"/>
    <mergeCell ref="M10:M11"/>
    <mergeCell ref="E17:E18"/>
    <mergeCell ref="I17:I18"/>
    <mergeCell ref="M17:M18"/>
    <mergeCell ref="E24:E25"/>
    <mergeCell ref="I24:I25"/>
    <mergeCell ref="M24:M25"/>
    <mergeCell ref="A32:F32"/>
    <mergeCell ref="A33:A34"/>
  </mergeCells>
  <pageMargins left="0.47244094488188976" right="0.47244094488188976" top="0.55118110236220474" bottom="0.47244094488188976" header="0.15748031496062992" footer="0.1181102362204724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showGridLines="0" tabSelected="1" zoomScale="80" zoomScaleNormal="80" workbookViewId="0">
      <pane xSplit="2" ySplit="2" topLeftCell="C3" activePane="bottomRight" state="frozen"/>
      <selection pane="topRight" activeCell="C1" sqref="C1"/>
      <selection pane="bottomLeft" activeCell="A4" sqref="A4"/>
      <selection pane="bottomRight" sqref="A1:N1"/>
    </sheetView>
  </sheetViews>
  <sheetFormatPr baseColWidth="10" defaultColWidth="11.44140625" defaultRowHeight="10.199999999999999" x14ac:dyDescent="0.3"/>
  <cols>
    <col min="1" max="1" width="20" style="22" customWidth="1"/>
    <col min="2" max="2" width="23" style="22" customWidth="1"/>
    <col min="3" max="4" width="12.5546875" style="22" customWidth="1"/>
    <col min="5" max="5" width="9.44140625" style="22" customWidth="1"/>
    <col min="6" max="6" width="10.88671875" style="22" customWidth="1"/>
    <col min="7" max="7" width="13.44140625" style="22" customWidth="1"/>
    <col min="8" max="8" width="11.88671875" style="22" customWidth="1"/>
    <col min="9" max="9" width="9.44140625" style="22" customWidth="1"/>
    <col min="10" max="10" width="13.33203125" style="22" customWidth="1"/>
    <col min="11" max="12" width="11.33203125" style="22" customWidth="1"/>
    <col min="13" max="13" width="13.109375" style="22" customWidth="1"/>
    <col min="14" max="14" width="9.44140625" style="22" customWidth="1"/>
    <col min="15" max="16384" width="11.44140625" style="22"/>
  </cols>
  <sheetData>
    <row r="1" spans="1:14" ht="37.5" customHeight="1" x14ac:dyDescent="0.3">
      <c r="A1" s="75" t="s">
        <v>59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23" customFormat="1" ht="32.1" customHeight="1" x14ac:dyDescent="0.3">
      <c r="A2" s="54" t="s">
        <v>24</v>
      </c>
      <c r="B2" s="54" t="s">
        <v>25</v>
      </c>
      <c r="C2" s="54" t="s">
        <v>5</v>
      </c>
      <c r="D2" s="54" t="s">
        <v>26</v>
      </c>
      <c r="E2" s="54" t="s">
        <v>27</v>
      </c>
      <c r="F2" s="54" t="s">
        <v>8</v>
      </c>
      <c r="G2" s="54" t="s">
        <v>28</v>
      </c>
      <c r="H2" s="54" t="s">
        <v>29</v>
      </c>
      <c r="I2" s="55" t="s">
        <v>30</v>
      </c>
      <c r="J2" s="54" t="s">
        <v>31</v>
      </c>
      <c r="K2" s="54" t="s">
        <v>32</v>
      </c>
      <c r="L2" s="55" t="s">
        <v>45</v>
      </c>
      <c r="M2" s="54" t="s">
        <v>56</v>
      </c>
      <c r="N2" s="55" t="s">
        <v>57</v>
      </c>
    </row>
    <row r="3" spans="1:14" ht="24" customHeight="1" x14ac:dyDescent="0.3">
      <c r="A3" s="24" t="s">
        <v>49</v>
      </c>
      <c r="B3" s="24" t="s">
        <v>36</v>
      </c>
      <c r="C3" s="24">
        <v>35640</v>
      </c>
      <c r="D3" s="24">
        <v>325405</v>
      </c>
      <c r="E3" s="24">
        <v>45200</v>
      </c>
      <c r="F3" s="24">
        <v>8050</v>
      </c>
      <c r="G3" s="25">
        <f t="shared" ref="G3:G4" si="0">SUM(C3:F3)</f>
        <v>414295</v>
      </c>
      <c r="H3" s="24">
        <v>110078</v>
      </c>
      <c r="I3" s="26">
        <f t="shared" ref="I3:I8" si="1">H3/G3</f>
        <v>0.26569956190637106</v>
      </c>
      <c r="J3" s="25">
        <v>486540</v>
      </c>
      <c r="K3" s="24">
        <v>184885</v>
      </c>
      <c r="L3" s="26">
        <f t="shared" ref="L3:L8" si="2">K3/J3</f>
        <v>0.37999958893410613</v>
      </c>
      <c r="M3" s="24">
        <f t="shared" ref="M3:M8" si="3">G3-J3</f>
        <v>-72245</v>
      </c>
      <c r="N3" s="26">
        <f t="shared" ref="N3:N8" si="4">M3/J3</f>
        <v>-0.14848727751058494</v>
      </c>
    </row>
    <row r="4" spans="1:14" ht="24" customHeight="1" x14ac:dyDescent="0.3">
      <c r="A4" s="24" t="s">
        <v>48</v>
      </c>
      <c r="B4" s="24" t="s">
        <v>37</v>
      </c>
      <c r="C4" s="24">
        <v>126960</v>
      </c>
      <c r="D4" s="24">
        <v>101485</v>
      </c>
      <c r="E4" s="24">
        <v>0</v>
      </c>
      <c r="F4" s="24">
        <v>3548</v>
      </c>
      <c r="G4" s="25">
        <f t="shared" si="0"/>
        <v>231993</v>
      </c>
      <c r="H4" s="24">
        <v>88157</v>
      </c>
      <c r="I4" s="26">
        <f t="shared" si="1"/>
        <v>0.37999853443853909</v>
      </c>
      <c r="J4" s="25">
        <v>395030</v>
      </c>
      <c r="K4" s="24">
        <v>157221</v>
      </c>
      <c r="L4" s="26">
        <f t="shared" si="2"/>
        <v>0.39799762043389109</v>
      </c>
      <c r="M4" s="24">
        <f t="shared" si="3"/>
        <v>-163037</v>
      </c>
      <c r="N4" s="26">
        <f t="shared" si="4"/>
        <v>-0.41272055286940235</v>
      </c>
    </row>
    <row r="5" spans="1:14" ht="24" customHeight="1" x14ac:dyDescent="0.3">
      <c r="A5" s="24" t="s">
        <v>50</v>
      </c>
      <c r="B5" s="24" t="s">
        <v>35</v>
      </c>
      <c r="C5" s="24">
        <v>125480</v>
      </c>
      <c r="D5" s="24">
        <v>132865</v>
      </c>
      <c r="E5" s="24">
        <v>21400</v>
      </c>
      <c r="F5" s="24">
        <v>24895</v>
      </c>
      <c r="G5" s="25">
        <f>SUM(C5:F5)</f>
        <v>304640</v>
      </c>
      <c r="H5" s="24">
        <v>112534</v>
      </c>
      <c r="I5" s="26">
        <f>H5/G5</f>
        <v>0.36939994747899157</v>
      </c>
      <c r="J5" s="25">
        <v>497520</v>
      </c>
      <c r="K5" s="24">
        <v>189604</v>
      </c>
      <c r="L5" s="26">
        <f>K5/J5</f>
        <v>0.38109824730664094</v>
      </c>
      <c r="M5" s="24">
        <f>G5-J5</f>
        <v>-192880</v>
      </c>
      <c r="N5" s="26">
        <f>M5/J5</f>
        <v>-0.38768290721981025</v>
      </c>
    </row>
    <row r="6" spans="1:14" ht="24" customHeight="1" x14ac:dyDescent="0.3">
      <c r="A6" s="24" t="s">
        <v>46</v>
      </c>
      <c r="B6" s="24" t="s">
        <v>34</v>
      </c>
      <c r="C6" s="24">
        <f>'Document 2'!E35</f>
        <v>104143</v>
      </c>
      <c r="D6" s="24">
        <f>'Document 2'!E36</f>
        <v>103228</v>
      </c>
      <c r="E6" s="24">
        <f>'Document 2'!E37</f>
        <v>52874</v>
      </c>
      <c r="F6" s="24">
        <f>'Document 2'!E38</f>
        <v>8306</v>
      </c>
      <c r="G6" s="25">
        <f>SUM(C6:F6)</f>
        <v>268551</v>
      </c>
      <c r="H6" s="24">
        <v>98585</v>
      </c>
      <c r="I6" s="26">
        <f t="shared" si="1"/>
        <v>0.36709973152213171</v>
      </c>
      <c r="J6" s="25">
        <f>'Document 2'!C39</f>
        <v>288701</v>
      </c>
      <c r="K6" s="24">
        <v>123997</v>
      </c>
      <c r="L6" s="26">
        <f t="shared" si="2"/>
        <v>0.42949972462859498</v>
      </c>
      <c r="M6" s="24">
        <f t="shared" si="3"/>
        <v>-20150</v>
      </c>
      <c r="N6" s="26">
        <f t="shared" si="4"/>
        <v>-6.9795393850384996E-2</v>
      </c>
    </row>
    <row r="7" spans="1:14" ht="24" customHeight="1" x14ac:dyDescent="0.3">
      <c r="A7" s="24" t="s">
        <v>47</v>
      </c>
      <c r="B7" s="24" t="s">
        <v>38</v>
      </c>
      <c r="C7" s="24">
        <v>98542</v>
      </c>
      <c r="D7" s="24">
        <v>184230</v>
      </c>
      <c r="E7" s="24">
        <v>41540</v>
      </c>
      <c r="F7" s="24">
        <v>2845</v>
      </c>
      <c r="G7" s="25">
        <f>SUM(C7:F7)</f>
        <v>327157</v>
      </c>
      <c r="H7" s="24">
        <v>119405</v>
      </c>
      <c r="I7" s="26">
        <f t="shared" si="1"/>
        <v>0.36497767127097996</v>
      </c>
      <c r="J7" s="25">
        <v>349750</v>
      </c>
      <c r="K7" s="24">
        <v>132450</v>
      </c>
      <c r="L7" s="26">
        <f t="shared" si="2"/>
        <v>0.378699070764832</v>
      </c>
      <c r="M7" s="24">
        <f t="shared" si="3"/>
        <v>-22593</v>
      </c>
      <c r="N7" s="26">
        <f t="shared" si="4"/>
        <v>-6.4597569692637594E-2</v>
      </c>
    </row>
    <row r="8" spans="1:14" ht="24" customHeight="1" x14ac:dyDescent="0.3">
      <c r="A8" s="52" t="s">
        <v>39</v>
      </c>
      <c r="B8" s="52" t="s">
        <v>33</v>
      </c>
      <c r="C8" s="52">
        <f t="shared" ref="C8:H8" si="5">SUM(C3:C7)</f>
        <v>490765</v>
      </c>
      <c r="D8" s="52">
        <f t="shared" si="5"/>
        <v>847213</v>
      </c>
      <c r="E8" s="52">
        <f t="shared" si="5"/>
        <v>161014</v>
      </c>
      <c r="F8" s="52">
        <f t="shared" si="5"/>
        <v>47644</v>
      </c>
      <c r="G8" s="52">
        <f t="shared" si="5"/>
        <v>1546636</v>
      </c>
      <c r="H8" s="52">
        <f t="shared" si="5"/>
        <v>528759</v>
      </c>
      <c r="I8" s="53">
        <f t="shared" si="1"/>
        <v>0.34187682169560257</v>
      </c>
      <c r="J8" s="52">
        <f>SUM(J3:J7)</f>
        <v>2017541</v>
      </c>
      <c r="K8" s="52">
        <f>SUM(K3:K7)</f>
        <v>788157</v>
      </c>
      <c r="L8" s="53">
        <f t="shared" si="2"/>
        <v>0.39065228414193315</v>
      </c>
      <c r="M8" s="52">
        <f t="shared" si="3"/>
        <v>-470905</v>
      </c>
      <c r="N8" s="53">
        <f t="shared" si="4"/>
        <v>-0.23340541778333129</v>
      </c>
    </row>
    <row r="9" spans="1:14" x14ac:dyDescent="0.3"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</row>
    <row r="12" spans="1:14" x14ac:dyDescent="0.3">
      <c r="I12" s="28"/>
      <c r="M12" s="27"/>
      <c r="N12" s="28"/>
    </row>
    <row r="13" spans="1:14" x14ac:dyDescent="0.3">
      <c r="I13" s="28"/>
      <c r="M13" s="27"/>
      <c r="N13" s="28"/>
    </row>
    <row r="14" spans="1:14" x14ac:dyDescent="0.3">
      <c r="I14" s="28"/>
      <c r="M14" s="27"/>
      <c r="N14" s="28"/>
    </row>
    <row r="15" spans="1:14" x14ac:dyDescent="0.3">
      <c r="I15" s="28"/>
      <c r="M15" s="27"/>
      <c r="N15" s="28"/>
    </row>
    <row r="16" spans="1:14" x14ac:dyDescent="0.3">
      <c r="I16" s="28"/>
      <c r="M16" s="27"/>
      <c r="N16" s="28"/>
    </row>
    <row r="17" spans="9:14" x14ac:dyDescent="0.3">
      <c r="I17" s="28"/>
      <c r="M17" s="27"/>
      <c r="N17" s="28"/>
    </row>
    <row r="18" spans="9:14" x14ac:dyDescent="0.3">
      <c r="I18" s="28"/>
      <c r="M18" s="27"/>
      <c r="N18" s="28"/>
    </row>
    <row r="19" spans="9:14" x14ac:dyDescent="0.3">
      <c r="I19" s="28"/>
      <c r="M19" s="27"/>
      <c r="N19" s="28"/>
    </row>
  </sheetData>
  <mergeCells count="1">
    <mergeCell ref="A1:N1"/>
  </mergeCells>
  <pageMargins left="0.7" right="0.7" top="0.75" bottom="0.75" header="0.3" footer="0.3"/>
  <pageSetup paperSize="9" scale="90" fitToHeight="0" orientation="landscape" r:id="rId1"/>
  <headerFooter>
    <oddFooter>&amp;R&amp;P /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Document 2</vt:lpstr>
      <vt:lpstr>Document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GONZALES</dc:creator>
  <cp:lastModifiedBy>Brézillon.Angélique</cp:lastModifiedBy>
  <cp:lastPrinted>2018-08-18T13:53:16Z</cp:lastPrinted>
  <dcterms:created xsi:type="dcterms:W3CDTF">2017-11-27T13:11:09Z</dcterms:created>
  <dcterms:modified xsi:type="dcterms:W3CDTF">2019-08-05T14:35:12Z</dcterms:modified>
</cp:coreProperties>
</file>