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brezillon\Documents\00-Production 2019\2-BTS MCO Gestion operationnelle\000-I-manuel\Ch13\Annexes-documents (élève)\"/>
    </mc:Choice>
  </mc:AlternateContent>
  <bookViews>
    <workbookView xWindow="0" yWindow="0" windowWidth="14112" windowHeight="10560"/>
  </bookViews>
  <sheets>
    <sheet name="Autofinancement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" i="1" l="1"/>
  <c r="D7" i="1" s="1"/>
  <c r="C6" i="1"/>
  <c r="C15" i="1"/>
  <c r="D15" i="1" l="1"/>
  <c r="E7" i="1"/>
  <c r="D6" i="1"/>
  <c r="C10" i="1"/>
  <c r="C12" i="1" s="1"/>
  <c r="D10" i="1" l="1"/>
  <c r="D12" i="1" s="1"/>
  <c r="C13" i="1"/>
  <c r="C14" i="1" s="1"/>
  <c r="C16" i="1" s="1"/>
  <c r="E6" i="1"/>
  <c r="F7" i="1"/>
  <c r="E10" i="1" l="1"/>
  <c r="E15" i="1"/>
  <c r="D13" i="1"/>
  <c r="D14" i="1" s="1"/>
  <c r="D16" i="1" s="1"/>
  <c r="F6" i="1"/>
  <c r="E12" i="1"/>
  <c r="G7" i="1"/>
  <c r="F10" i="1"/>
  <c r="G15" i="1"/>
  <c r="F15" i="1"/>
  <c r="G10" i="1" l="1"/>
  <c r="F12" i="1"/>
  <c r="G6" i="1"/>
  <c r="E13" i="1"/>
  <c r="E14" i="1" s="1"/>
  <c r="E16" i="1" s="1"/>
  <c r="G12" i="1" l="1"/>
  <c r="G13" i="1" s="1"/>
  <c r="G14" i="1" s="1"/>
  <c r="G16" i="1" s="1"/>
  <c r="F13" i="1"/>
  <c r="F14" i="1" s="1"/>
  <c r="F16" i="1" s="1"/>
</calcChain>
</file>

<file path=xl/sharedStrings.xml><?xml version="1.0" encoding="utf-8"?>
<sst xmlns="http://schemas.openxmlformats.org/spreadsheetml/2006/main" count="14" uniqueCount="14">
  <si>
    <t>Quantités</t>
  </si>
  <si>
    <t>PU</t>
  </si>
  <si>
    <t>Chiffre d'affaires HT</t>
  </si>
  <si>
    <t>Charges financières</t>
  </si>
  <si>
    <t>Amortissement</t>
  </si>
  <si>
    <t>Loyers machine</t>
  </si>
  <si>
    <t>Total Charges d'exploitation</t>
  </si>
  <si>
    <t>Résultat courant avant impôt</t>
  </si>
  <si>
    <t>Impôt</t>
  </si>
  <si>
    <t xml:space="preserve">Resultat net </t>
  </si>
  <si>
    <t>Amortissements</t>
  </si>
  <si>
    <t>CAF après financement</t>
  </si>
  <si>
    <t>Document 1 : CAF du projet hors financement</t>
  </si>
  <si>
    <t>Coût de revient des étoles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</si>
</sst>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u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39997558519241921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auto="1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auto="1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auto="1"/>
      </right>
      <top style="thin">
        <color auto="1"/>
      </top>
      <bottom style="thin">
        <color theme="0" tint="-0.34998626667073579"/>
      </bottom>
      <diagonal/>
    </border>
    <border>
      <left style="thin">
        <color auto="1"/>
      </left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auto="1"/>
      </right>
      <top/>
      <bottom style="thin">
        <color theme="0" tint="-0.34998626667073579"/>
      </bottom>
      <diagonal/>
    </border>
    <border>
      <left style="thin">
        <color auto="1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auto="1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auto="1"/>
      </left>
      <right/>
      <top style="thin">
        <color theme="0" tint="-0.34998626667073579"/>
      </top>
      <bottom style="thin">
        <color auto="1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auto="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auto="1"/>
      </bottom>
      <diagonal/>
    </border>
    <border>
      <left style="thin">
        <color theme="0" tint="-0.34998626667073579"/>
      </left>
      <right style="thin">
        <color auto="1"/>
      </right>
      <top style="thin">
        <color theme="0" tint="-0.34998626667073579"/>
      </top>
      <bottom style="thin">
        <color auto="1"/>
      </bottom>
      <diagonal/>
    </border>
    <border>
      <left style="thin">
        <color auto="1"/>
      </left>
      <right style="thin">
        <color theme="0" tint="-0.34998626667073579"/>
      </right>
      <top style="thin">
        <color auto="1"/>
      </top>
      <bottom style="thin">
        <color theme="0" tint="-0.34998626667073579"/>
      </bottom>
      <diagonal/>
    </border>
    <border>
      <left style="thin">
        <color auto="1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horizontal="right" vertical="center"/>
    </xf>
    <xf numFmtId="4" fontId="2" fillId="0" borderId="7" xfId="0" applyNumberFormat="1" applyFont="1" applyBorder="1" applyAlignment="1">
      <alignment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vertical="center"/>
    </xf>
    <xf numFmtId="0" fontId="2" fillId="0" borderId="11" xfId="0" applyFont="1" applyBorder="1" applyAlignment="1">
      <alignment horizontal="right" vertical="center"/>
    </xf>
    <xf numFmtId="4" fontId="2" fillId="0" borderId="12" xfId="0" applyNumberFormat="1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11" xfId="0" applyFont="1" applyBorder="1" applyAlignment="1">
      <alignment horizontal="right" vertical="center"/>
    </xf>
    <xf numFmtId="4" fontId="3" fillId="0" borderId="7" xfId="0" applyNumberFormat="1" applyFont="1" applyBorder="1" applyAlignment="1">
      <alignment vertical="center"/>
    </xf>
    <xf numFmtId="4" fontId="3" fillId="0" borderId="12" xfId="0" applyNumberFormat="1" applyFont="1" applyBorder="1" applyAlignment="1">
      <alignment vertical="center"/>
    </xf>
    <xf numFmtId="0" fontId="2" fillId="0" borderId="10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right" vertical="center"/>
    </xf>
    <xf numFmtId="4" fontId="1" fillId="0" borderId="0" xfId="0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right" vertical="center"/>
    </xf>
    <xf numFmtId="0" fontId="2" fillId="0" borderId="18" xfId="0" applyFont="1" applyBorder="1" applyAlignment="1">
      <alignment vertical="center"/>
    </xf>
    <xf numFmtId="0" fontId="2" fillId="0" borderId="19" xfId="0" applyFont="1" applyBorder="1" applyAlignment="1">
      <alignment horizontal="right" vertical="center"/>
    </xf>
    <xf numFmtId="0" fontId="1" fillId="2" borderId="1" xfId="0" applyFont="1" applyFill="1" applyBorder="1" applyAlignment="1">
      <alignment vertical="center"/>
    </xf>
    <xf numFmtId="0" fontId="1" fillId="2" borderId="2" xfId="0" applyFont="1" applyFill="1" applyBorder="1" applyAlignment="1">
      <alignment horizontal="right" vertical="center"/>
    </xf>
    <xf numFmtId="4" fontId="1" fillId="2" borderId="7" xfId="0" applyNumberFormat="1" applyFont="1" applyFill="1" applyBorder="1" applyAlignment="1">
      <alignment vertical="center"/>
    </xf>
    <xf numFmtId="4" fontId="1" fillId="2" borderId="12" xfId="0" applyNumberFormat="1" applyFont="1" applyFill="1" applyBorder="1" applyAlignment="1">
      <alignment vertical="center"/>
    </xf>
    <xf numFmtId="0" fontId="1" fillId="2" borderId="10" xfId="0" applyFont="1" applyFill="1" applyBorder="1" applyAlignment="1">
      <alignment horizontal="left" vertical="center"/>
    </xf>
    <xf numFmtId="0" fontId="1" fillId="2" borderId="11" xfId="0" applyFont="1" applyFill="1" applyBorder="1" applyAlignment="1">
      <alignment horizontal="right" vertical="center"/>
    </xf>
    <xf numFmtId="4" fontId="4" fillId="2" borderId="7" xfId="0" applyNumberFormat="1" applyFont="1" applyFill="1" applyBorder="1" applyAlignment="1">
      <alignment vertical="center"/>
    </xf>
    <xf numFmtId="4" fontId="4" fillId="2" borderId="12" xfId="0" applyNumberFormat="1" applyFont="1" applyFill="1" applyBorder="1" applyAlignment="1">
      <alignment vertical="center"/>
    </xf>
    <xf numFmtId="0" fontId="1" fillId="3" borderId="13" xfId="0" applyFont="1" applyFill="1" applyBorder="1" applyAlignment="1">
      <alignment horizontal="left" vertical="center"/>
    </xf>
    <xf numFmtId="0" fontId="1" fillId="3" borderId="14" xfId="0" applyFont="1" applyFill="1" applyBorder="1" applyAlignment="1">
      <alignment horizontal="right" vertical="center"/>
    </xf>
    <xf numFmtId="4" fontId="4" fillId="3" borderId="15" xfId="0" applyNumberFormat="1" applyFont="1" applyFill="1" applyBorder="1" applyAlignment="1">
      <alignment vertical="center"/>
    </xf>
    <xf numFmtId="4" fontId="4" fillId="3" borderId="16" xfId="0" applyNumberFormat="1" applyFont="1" applyFill="1" applyBorder="1" applyAlignment="1">
      <alignment vertical="center"/>
    </xf>
    <xf numFmtId="0" fontId="1" fillId="4" borderId="17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right" vertical="center"/>
    </xf>
    <xf numFmtId="0" fontId="4" fillId="2" borderId="11" xfId="0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tabSelected="1" workbookViewId="0">
      <selection activeCell="A2" sqref="A2"/>
    </sheetView>
  </sheetViews>
  <sheetFormatPr baseColWidth="10" defaultColWidth="11.44140625" defaultRowHeight="14.4" outlineLevelRow="2" x14ac:dyDescent="0.3"/>
  <cols>
    <col min="1" max="1" width="28" style="2" customWidth="1"/>
    <col min="2" max="2" width="10.109375" style="2" customWidth="1"/>
    <col min="3" max="7" width="10" style="2" customWidth="1"/>
    <col min="8" max="8" width="11" style="2" customWidth="1"/>
    <col min="9" max="9" width="13.6640625" style="2" customWidth="1"/>
    <col min="10" max="16384" width="11.44140625" style="1"/>
  </cols>
  <sheetData>
    <row r="1" spans="1:7" ht="15.6" x14ac:dyDescent="0.3">
      <c r="A1" s="19" t="s">
        <v>12</v>
      </c>
    </row>
    <row r="2" spans="1:7" ht="7.5" customHeight="1" x14ac:dyDescent="0.3"/>
    <row r="3" spans="1:7" x14ac:dyDescent="0.3">
      <c r="A3" s="20"/>
      <c r="B3" s="21"/>
      <c r="C3" s="36">
        <v>1</v>
      </c>
      <c r="D3" s="37">
        <v>2</v>
      </c>
      <c r="E3" s="37">
        <v>3</v>
      </c>
      <c r="F3" s="37">
        <v>4</v>
      </c>
      <c r="G3" s="38">
        <v>5</v>
      </c>
    </row>
    <row r="4" spans="1:7" hidden="1" outlineLevel="2" x14ac:dyDescent="0.3">
      <c r="A4" s="3" t="s">
        <v>0</v>
      </c>
      <c r="B4" s="4"/>
      <c r="C4" s="5">
        <v>500</v>
      </c>
      <c r="D4" s="6"/>
      <c r="E4" s="6"/>
      <c r="F4" s="6"/>
      <c r="G4" s="7"/>
    </row>
    <row r="5" spans="1:7" hidden="1" outlineLevel="2" x14ac:dyDescent="0.3">
      <c r="A5" s="22" t="s">
        <v>1</v>
      </c>
      <c r="B5" s="23"/>
      <c r="C5" s="5">
        <v>75</v>
      </c>
      <c r="D5" s="6"/>
      <c r="E5" s="6"/>
      <c r="F5" s="6"/>
      <c r="G5" s="7"/>
    </row>
    <row r="6" spans="1:7" collapsed="1" x14ac:dyDescent="0.3">
      <c r="A6" s="24" t="s">
        <v>2</v>
      </c>
      <c r="B6" s="25"/>
      <c r="C6" s="26">
        <f>C4*C5</f>
        <v>37500</v>
      </c>
      <c r="D6" s="26">
        <f t="shared" ref="D6:G7" si="0">C6*1.05</f>
        <v>39375</v>
      </c>
      <c r="E6" s="26">
        <f t="shared" si="0"/>
        <v>41343.75</v>
      </c>
      <c r="F6" s="26">
        <f t="shared" si="0"/>
        <v>43410.9375</v>
      </c>
      <c r="G6" s="27">
        <f t="shared" si="0"/>
        <v>45581.484375</v>
      </c>
    </row>
    <row r="7" spans="1:7" x14ac:dyDescent="0.3">
      <c r="A7" s="8" t="s">
        <v>13</v>
      </c>
      <c r="B7" s="9"/>
      <c r="C7" s="5">
        <f>C4*48</f>
        <v>24000</v>
      </c>
      <c r="D7" s="5">
        <f t="shared" si="0"/>
        <v>25200</v>
      </c>
      <c r="E7" s="5">
        <f t="shared" si="0"/>
        <v>26460</v>
      </c>
      <c r="F7" s="5">
        <f t="shared" si="0"/>
        <v>27783</v>
      </c>
      <c r="G7" s="10">
        <f t="shared" si="0"/>
        <v>29172.15</v>
      </c>
    </row>
    <row r="8" spans="1:7" x14ac:dyDescent="0.3">
      <c r="A8" s="8" t="s">
        <v>4</v>
      </c>
      <c r="B8" s="9"/>
      <c r="C8" s="5">
        <v>4930</v>
      </c>
      <c r="D8" s="5">
        <v>4930</v>
      </c>
      <c r="E8" s="5">
        <v>4930</v>
      </c>
      <c r="F8" s="5">
        <v>4930</v>
      </c>
      <c r="G8" s="10">
        <v>4930</v>
      </c>
    </row>
    <row r="9" spans="1:7" x14ac:dyDescent="0.3">
      <c r="A9" s="11" t="s">
        <v>5</v>
      </c>
      <c r="B9" s="12"/>
      <c r="C9" s="13">
        <v>0</v>
      </c>
      <c r="D9" s="13">
        <v>0</v>
      </c>
      <c r="E9" s="13">
        <v>0</v>
      </c>
      <c r="F9" s="13">
        <v>0</v>
      </c>
      <c r="G9" s="14">
        <v>0</v>
      </c>
    </row>
    <row r="10" spans="1:7" x14ac:dyDescent="0.3">
      <c r="A10" s="39" t="s">
        <v>6</v>
      </c>
      <c r="B10" s="40"/>
      <c r="C10" s="30">
        <f>SUM(C7:C9)</f>
        <v>28930</v>
      </c>
      <c r="D10" s="30">
        <f>SUM(D7:D9)</f>
        <v>30130</v>
      </c>
      <c r="E10" s="30">
        <f>SUM(E7:E9)</f>
        <v>31390</v>
      </c>
      <c r="F10" s="30">
        <f>SUM(F7:F9)</f>
        <v>32713</v>
      </c>
      <c r="G10" s="31">
        <f>SUM(G7:G9)</f>
        <v>34102.15</v>
      </c>
    </row>
    <row r="11" spans="1:7" x14ac:dyDescent="0.3">
      <c r="A11" s="11" t="s">
        <v>3</v>
      </c>
      <c r="B11" s="12"/>
      <c r="C11" s="13">
        <v>0</v>
      </c>
      <c r="D11" s="13">
        <v>0</v>
      </c>
      <c r="E11" s="13">
        <v>0</v>
      </c>
      <c r="F11" s="13">
        <v>0</v>
      </c>
      <c r="G11" s="14">
        <v>0</v>
      </c>
    </row>
    <row r="12" spans="1:7" x14ac:dyDescent="0.3">
      <c r="A12" s="28" t="s">
        <v>7</v>
      </c>
      <c r="B12" s="29"/>
      <c r="C12" s="26">
        <f>C6-C10-C11</f>
        <v>8570</v>
      </c>
      <c r="D12" s="26">
        <f>D6-D10-D11</f>
        <v>9245</v>
      </c>
      <c r="E12" s="26">
        <f>E6-E10-E11</f>
        <v>9953.75</v>
      </c>
      <c r="F12" s="26">
        <f>F6-F10-F11</f>
        <v>10697.9375</v>
      </c>
      <c r="G12" s="27">
        <f>G6-G10-G11</f>
        <v>11479.334374999999</v>
      </c>
    </row>
    <row r="13" spans="1:7" x14ac:dyDescent="0.3">
      <c r="A13" s="15" t="s">
        <v>8</v>
      </c>
      <c r="B13" s="9"/>
      <c r="C13" s="13">
        <f>C12*0.25</f>
        <v>2142.5</v>
      </c>
      <c r="D13" s="13">
        <f>D12*0.25</f>
        <v>2311.25</v>
      </c>
      <c r="E13" s="13">
        <f>E12*0.25</f>
        <v>2488.4375</v>
      </c>
      <c r="F13" s="13">
        <f>F12*0.25</f>
        <v>2674.484375</v>
      </c>
      <c r="G13" s="13">
        <f>G12*0.25</f>
        <v>2869.8335937499996</v>
      </c>
    </row>
    <row r="14" spans="1:7" x14ac:dyDescent="0.3">
      <c r="A14" s="28" t="s">
        <v>9</v>
      </c>
      <c r="B14" s="29"/>
      <c r="C14" s="30">
        <f>C12-C13</f>
        <v>6427.5</v>
      </c>
      <c r="D14" s="30">
        <f>D12-D13</f>
        <v>6933.75</v>
      </c>
      <c r="E14" s="30">
        <f>E12-E13</f>
        <v>7465.3125</v>
      </c>
      <c r="F14" s="30">
        <f>F12-F13</f>
        <v>8023.453125</v>
      </c>
      <c r="G14" s="31">
        <f>G12-G13</f>
        <v>8609.5007812499989</v>
      </c>
    </row>
    <row r="15" spans="1:7" x14ac:dyDescent="0.3">
      <c r="A15" s="15" t="s">
        <v>10</v>
      </c>
      <c r="B15" s="9"/>
      <c r="C15" s="13">
        <f>C8</f>
        <v>4930</v>
      </c>
      <c r="D15" s="13">
        <f>D8</f>
        <v>4930</v>
      </c>
      <c r="E15" s="13">
        <f>E8</f>
        <v>4930</v>
      </c>
      <c r="F15" s="13">
        <f>F8</f>
        <v>4930</v>
      </c>
      <c r="G15" s="14">
        <f>G8</f>
        <v>4930</v>
      </c>
    </row>
    <row r="16" spans="1:7" x14ac:dyDescent="0.3">
      <c r="A16" s="32" t="s">
        <v>11</v>
      </c>
      <c r="B16" s="33"/>
      <c r="C16" s="34">
        <f>C14+C15</f>
        <v>11357.5</v>
      </c>
      <c r="D16" s="34">
        <f>D14+D15</f>
        <v>11863.75</v>
      </c>
      <c r="E16" s="34">
        <f>E14+E15</f>
        <v>12395.3125</v>
      </c>
      <c r="F16" s="34">
        <f>F14+F15</f>
        <v>12953.453125</v>
      </c>
      <c r="G16" s="35">
        <f>G14+G15</f>
        <v>13539.500781249999</v>
      </c>
    </row>
    <row r="17" spans="1:7" x14ac:dyDescent="0.3">
      <c r="A17" s="16"/>
      <c r="B17" s="17"/>
      <c r="C17" s="18"/>
      <c r="D17" s="18"/>
      <c r="E17" s="18"/>
      <c r="F17" s="18"/>
      <c r="G17" s="18"/>
    </row>
    <row r="18" spans="1:7" x14ac:dyDescent="0.3">
      <c r="A18" s="16"/>
      <c r="B18" s="17"/>
      <c r="C18" s="18"/>
      <c r="D18" s="18"/>
      <c r="E18" s="18"/>
      <c r="F18" s="18"/>
      <c r="G18" s="18"/>
    </row>
  </sheetData>
  <mergeCells count="1">
    <mergeCell ref="A10:B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Autofinancement</vt:lpstr>
    </vt:vector>
  </TitlesOfParts>
  <Company>EDITIS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Vavdin.Sandra</dc:creator>
  <cp:lastModifiedBy>Brézillon.Angélique</cp:lastModifiedBy>
  <dcterms:created xsi:type="dcterms:W3CDTF">2019-08-02T08:29:24Z</dcterms:created>
  <dcterms:modified xsi:type="dcterms:W3CDTF">2019-08-05T13:21:17Z</dcterms:modified>
</cp:coreProperties>
</file>