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D:\jbesne\Documents\Julie\00_2013\i Manuel\166151_NDRC_RCARE18\"/>
    </mc:Choice>
  </mc:AlternateContent>
  <bookViews>
    <workbookView xWindow="0" yWindow="0" windowWidth="28800" windowHeight="10728" tabRatio="500"/>
  </bookViews>
  <sheets>
    <sheet name="Correction Cas Pure Skin" sheetId="1" r:id="rId1"/>
  </sheet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F45" i="1"/>
  <c r="B38" i="1"/>
  <c r="B36" i="1"/>
  <c r="F3" i="1"/>
  <c r="F4" i="1"/>
  <c r="F5" i="1"/>
  <c r="F6" i="1"/>
  <c r="F7" i="1"/>
  <c r="F8" i="1"/>
  <c r="F9" i="1"/>
  <c r="F10" i="1"/>
  <c r="F11" i="1"/>
  <c r="F12" i="1"/>
  <c r="F13" i="1"/>
  <c r="F14" i="1"/>
  <c r="F23" i="1"/>
  <c r="F27" i="1"/>
  <c r="G40" i="1"/>
  <c r="F15" i="1"/>
  <c r="F16" i="1"/>
  <c r="F17" i="1"/>
  <c r="F18" i="1"/>
  <c r="F19" i="1"/>
  <c r="F20" i="1"/>
  <c r="F21" i="1"/>
  <c r="F22" i="1"/>
  <c r="F24" i="1"/>
  <c r="F25" i="1"/>
  <c r="F26" i="1"/>
  <c r="F28" i="1"/>
  <c r="G41" i="1"/>
  <c r="G42" i="1"/>
  <c r="G36" i="1"/>
  <c r="E28" i="1"/>
  <c r="L28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K28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3" i="1"/>
  <c r="I28" i="1"/>
</calcChain>
</file>

<file path=xl/sharedStrings.xml><?xml version="1.0" encoding="utf-8"?>
<sst xmlns="http://schemas.openxmlformats.org/spreadsheetml/2006/main" count="127" uniqueCount="61">
  <si>
    <t>Leclerc</t>
  </si>
  <si>
    <t>Colmar</t>
  </si>
  <si>
    <t>Mulhouse</t>
  </si>
  <si>
    <t>Illzach</t>
  </si>
  <si>
    <t>Wintzenheim</t>
  </si>
  <si>
    <t>Cora</t>
  </si>
  <si>
    <t>Houssen</t>
  </si>
  <si>
    <t>Altkirch</t>
  </si>
  <si>
    <t>Kingersheim</t>
  </si>
  <si>
    <t>Saint Louis</t>
  </si>
  <si>
    <t>Issenheim</t>
  </si>
  <si>
    <t>Hirsingue</t>
  </si>
  <si>
    <t>Cernay</t>
  </si>
  <si>
    <t>Ville</t>
  </si>
  <si>
    <t>OUI</t>
  </si>
  <si>
    <t>NON</t>
  </si>
  <si>
    <t>Wittenheim</t>
  </si>
  <si>
    <t>Guebwiller</t>
  </si>
  <si>
    <t>Intermarché</t>
  </si>
  <si>
    <t>Rouffach</t>
  </si>
  <si>
    <t>Masevaux</t>
  </si>
  <si>
    <t>Brunstatt</t>
  </si>
  <si>
    <t>Sainte Marie Aux Mines</t>
  </si>
  <si>
    <t>Vieux-Thann</t>
  </si>
  <si>
    <t>Format</t>
  </si>
  <si>
    <t>Hypermarché</t>
  </si>
  <si>
    <t>Supermarché</t>
  </si>
  <si>
    <t>Volgelsheim</t>
  </si>
  <si>
    <t>Ribeauvillé</t>
  </si>
  <si>
    <t>Munster</t>
  </si>
  <si>
    <t>Dannemarie</t>
  </si>
  <si>
    <t>Sierentz</t>
  </si>
  <si>
    <t>CA annuel total (en K€)</t>
  </si>
  <si>
    <t>Référencement du Kit Pure Skin</t>
  </si>
  <si>
    <t>Nombre de magasins qui référencent Pure Skin</t>
  </si>
  <si>
    <t>Nombre de magasins dans le marché</t>
  </si>
  <si>
    <t>CA catégoriel total du marché (tous les magasins)</t>
  </si>
  <si>
    <t>Carrefour</t>
  </si>
  <si>
    <t>Kit nivéa Pure Skin</t>
  </si>
  <si>
    <t>Quantité de Kit Pure Skin vendue pour T1</t>
  </si>
  <si>
    <t xml:space="preserve">CA catégoriel annuel du rayon Hygiène Beauté (en K€) </t>
  </si>
  <si>
    <t xml:space="preserve">CA catégoriel trimestriel moyen du rayon Hygiène Beauté (en K€) </t>
  </si>
  <si>
    <t>Géant Casino</t>
  </si>
  <si>
    <t>Système U</t>
  </si>
  <si>
    <t xml:space="preserve">CA du Kit Nivéa Pure Skin pour T1 (en €) </t>
  </si>
  <si>
    <t>PDM du Kit dans le CA HB</t>
  </si>
  <si>
    <t>Part du CA HB dans le CA total</t>
  </si>
  <si>
    <t>DN total</t>
  </si>
  <si>
    <t>DN supermarché</t>
  </si>
  <si>
    <t>DN hypermarché</t>
  </si>
  <si>
    <t>Total points de vente supermarché</t>
  </si>
  <si>
    <t>Total points de vente hypermarché</t>
  </si>
  <si>
    <t>DV total</t>
  </si>
  <si>
    <t>4 mag sup</t>
  </si>
  <si>
    <t>CA catégoriel des magasins qui référencent le KIT</t>
  </si>
  <si>
    <t>3 mag sup</t>
  </si>
  <si>
    <t xml:space="preserve">Objectif 20% </t>
  </si>
  <si>
    <t>Enseignes</t>
  </si>
  <si>
    <t>Fessenheim</t>
  </si>
  <si>
    <t>Total points de vente</t>
  </si>
  <si>
    <t>Annexe 1 : Portefeuille clients – Secteur du Haut-Rhin (68) – Trimestre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</si>
</sst>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#,##0\ _€"/>
  </numFmts>
  <fonts count="7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B050"/>
      <name val="Calibri"/>
      <family val="2"/>
      <scheme val="minor"/>
    </font>
    <font>
      <sz val="12"/>
      <color rgb="FF00B050"/>
      <name val="Calibri"/>
      <family val="2"/>
      <scheme val="minor"/>
    </font>
    <font>
      <b/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16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6">
    <xf numFmtId="0" fontId="0" fillId="0" borderId="0" xfId="0"/>
    <xf numFmtId="164" fontId="0" fillId="0" borderId="0" xfId="0" applyNumberFormat="1" applyAlignment="1">
      <alignment horizontal="center" vertical="center" wrapText="1"/>
    </xf>
    <xf numFmtId="10" fontId="0" fillId="0" borderId="0" xfId="0" applyNumberFormat="1"/>
    <xf numFmtId="0" fontId="0" fillId="0" borderId="0" xfId="0" applyAlignment="1">
      <alignment horizontal="right"/>
    </xf>
    <xf numFmtId="0" fontId="3" fillId="0" borderId="0" xfId="0" applyFont="1"/>
    <xf numFmtId="0" fontId="5" fillId="0" borderId="0" xfId="0" applyFont="1"/>
    <xf numFmtId="0" fontId="5" fillId="0" borderId="0" xfId="0" applyFont="1" applyAlignment="1">
      <alignment horizontal="right"/>
    </xf>
    <xf numFmtId="165" fontId="4" fillId="0" borderId="0" xfId="0" applyNumberFormat="1" applyFont="1"/>
    <xf numFmtId="0" fontId="4" fillId="0" borderId="0" xfId="0" applyFont="1" applyAlignment="1">
      <alignment horizontal="right"/>
    </xf>
    <xf numFmtId="0" fontId="4" fillId="0" borderId="0" xfId="0" applyFont="1"/>
    <xf numFmtId="3" fontId="4" fillId="0" borderId="0" xfId="0" applyNumberFormat="1" applyFont="1"/>
    <xf numFmtId="2" fontId="4" fillId="0" borderId="0" xfId="0" applyNumberFormat="1" applyFont="1"/>
    <xf numFmtId="0" fontId="0" fillId="0" borderId="0" xfId="0" applyFill="1"/>
    <xf numFmtId="3" fontId="0" fillId="0" borderId="0" xfId="0" applyNumberFormat="1" applyFill="1" applyAlignment="1">
      <alignment horizontal="right"/>
    </xf>
    <xf numFmtId="165" fontId="0" fillId="0" borderId="0" xfId="0" applyNumberFormat="1" applyFill="1"/>
    <xf numFmtId="0" fontId="0" fillId="0" borderId="0" xfId="0" applyFill="1" applyAlignment="1">
      <alignment horizontal="right"/>
    </xf>
    <xf numFmtId="3" fontId="4" fillId="0" borderId="0" xfId="0" applyNumberFormat="1" applyFont="1" applyFill="1"/>
    <xf numFmtId="2" fontId="4" fillId="0" borderId="0" xfId="0" applyNumberFormat="1" applyFont="1" applyFill="1"/>
    <xf numFmtId="0" fontId="4" fillId="0" borderId="0" xfId="0" applyFont="1" applyFill="1"/>
    <xf numFmtId="9" fontId="4" fillId="0" borderId="0" xfId="0" applyNumberFormat="1" applyFont="1" applyAlignment="1">
      <alignment horizontal="right"/>
    </xf>
    <xf numFmtId="1" fontId="4" fillId="0" borderId="0" xfId="0" applyNumberFormat="1" applyFont="1" applyAlignment="1">
      <alignment horizontal="right"/>
    </xf>
    <xf numFmtId="9" fontId="4" fillId="0" borderId="0" xfId="0" applyNumberFormat="1" applyFont="1"/>
    <xf numFmtId="10" fontId="4" fillId="0" borderId="0" xfId="0" applyNumberFormat="1" applyFont="1" applyAlignment="1">
      <alignment horizontal="right"/>
    </xf>
    <xf numFmtId="4" fontId="0" fillId="0" borderId="0" xfId="0" applyNumberFormat="1"/>
    <xf numFmtId="164" fontId="3" fillId="2" borderId="0" xfId="0" applyNumberFormat="1" applyFont="1" applyFill="1" applyAlignment="1">
      <alignment horizontal="center" vertical="center" wrapText="1"/>
    </xf>
    <xf numFmtId="164" fontId="6" fillId="3" borderId="0" xfId="0" applyNumberFormat="1" applyFont="1" applyFill="1" applyAlignment="1">
      <alignment horizontal="center" vertical="center" wrapText="1"/>
    </xf>
  </cellXfs>
  <cellStyles count="167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" xfId="53" builtinId="8" hidden="1"/>
    <cellStyle name="Lien hypertexte" xfId="55" builtinId="8" hidden="1"/>
    <cellStyle name="Lien hypertexte" xfId="57" builtinId="8" hidden="1"/>
    <cellStyle name="Lien hypertexte" xfId="59" builtinId="8" hidden="1"/>
    <cellStyle name="Lien hypertexte" xfId="61" builtinId="8" hidden="1"/>
    <cellStyle name="Lien hypertexte" xfId="63" builtinId="8" hidden="1"/>
    <cellStyle name="Lien hypertexte" xfId="65" builtinId="8" hidden="1"/>
    <cellStyle name="Lien hypertexte" xfId="67" builtinId="8" hidden="1"/>
    <cellStyle name="Lien hypertexte" xfId="69" builtinId="8" hidden="1"/>
    <cellStyle name="Lien hypertexte" xfId="71" builtinId="8" hidden="1"/>
    <cellStyle name="Lien hypertexte" xfId="73" builtinId="8" hidden="1"/>
    <cellStyle name="Lien hypertexte" xfId="75" builtinId="8" hidden="1"/>
    <cellStyle name="Lien hypertexte" xfId="77" builtinId="8" hidden="1"/>
    <cellStyle name="Lien hypertexte" xfId="79" builtinId="8" hidden="1"/>
    <cellStyle name="Lien hypertexte" xfId="81" builtinId="8" hidden="1"/>
    <cellStyle name="Lien hypertexte" xfId="83" builtinId="8" hidden="1"/>
    <cellStyle name="Lien hypertexte" xfId="85" builtinId="8" hidden="1"/>
    <cellStyle name="Lien hypertexte" xfId="87" builtinId="8" hidden="1"/>
    <cellStyle name="Lien hypertexte" xfId="89" builtinId="8" hidden="1"/>
    <cellStyle name="Lien hypertexte" xfId="91" builtinId="8" hidden="1"/>
    <cellStyle name="Lien hypertexte" xfId="93" builtinId="8" hidden="1"/>
    <cellStyle name="Lien hypertexte" xfId="95" builtinId="8" hidden="1"/>
    <cellStyle name="Lien hypertexte" xfId="97" builtinId="8" hidden="1"/>
    <cellStyle name="Lien hypertexte" xfId="99" builtinId="8" hidden="1"/>
    <cellStyle name="Lien hypertexte" xfId="101" builtinId="8" hidden="1"/>
    <cellStyle name="Lien hypertexte" xfId="103" builtinId="8" hidden="1"/>
    <cellStyle name="Lien hypertexte" xfId="105" builtinId="8" hidden="1"/>
    <cellStyle name="Lien hypertexte" xfId="107" builtinId="8" hidden="1"/>
    <cellStyle name="Lien hypertexte" xfId="109" builtinId="8" hidden="1"/>
    <cellStyle name="Lien hypertexte" xfId="111" builtinId="8" hidden="1"/>
    <cellStyle name="Lien hypertexte" xfId="113" builtinId="8" hidden="1"/>
    <cellStyle name="Lien hypertexte" xfId="115" builtinId="8" hidden="1"/>
    <cellStyle name="Lien hypertexte" xfId="117" builtinId="8" hidden="1"/>
    <cellStyle name="Lien hypertexte" xfId="119" builtinId="8" hidden="1"/>
    <cellStyle name="Lien hypertexte" xfId="121" builtinId="8" hidden="1"/>
    <cellStyle name="Lien hypertexte" xfId="123" builtinId="8" hidden="1"/>
    <cellStyle name="Lien hypertexte" xfId="125" builtinId="8" hidden="1"/>
    <cellStyle name="Lien hypertexte" xfId="127" builtinId="8" hidden="1"/>
    <cellStyle name="Lien hypertexte" xfId="129" builtinId="8" hidden="1"/>
    <cellStyle name="Lien hypertexte" xfId="131" builtinId="8" hidden="1"/>
    <cellStyle name="Lien hypertexte" xfId="133" builtinId="8" hidden="1"/>
    <cellStyle name="Lien hypertexte" xfId="135" builtinId="8" hidden="1"/>
    <cellStyle name="Lien hypertexte" xfId="137" builtinId="8" hidden="1"/>
    <cellStyle name="Lien hypertexte" xfId="139" builtinId="8" hidden="1"/>
    <cellStyle name="Lien hypertexte" xfId="141" builtinId="8" hidden="1"/>
    <cellStyle name="Lien hypertexte" xfId="143" builtinId="8" hidden="1"/>
    <cellStyle name="Lien hypertexte" xfId="145" builtinId="8" hidden="1"/>
    <cellStyle name="Lien hypertexte" xfId="147" builtinId="8" hidden="1"/>
    <cellStyle name="Lien hypertexte" xfId="149" builtinId="8" hidden="1"/>
    <cellStyle name="Lien hypertexte" xfId="151" builtinId="8" hidden="1"/>
    <cellStyle name="Lien hypertexte" xfId="153" builtinId="8" hidden="1"/>
    <cellStyle name="Lien hypertexte" xfId="155" builtinId="8" hidden="1"/>
    <cellStyle name="Lien hypertexte" xfId="157" builtinId="8" hidden="1"/>
    <cellStyle name="Lien hypertexte" xfId="159" builtinId="8" hidden="1"/>
    <cellStyle name="Lien hypertexte" xfId="161" builtinId="8" hidden="1"/>
    <cellStyle name="Lien hypertexte" xfId="163" builtinId="8" hidden="1"/>
    <cellStyle name="Lien hypertexte" xfId="165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Lien hypertexte visité" xfId="54" builtinId="9" hidden="1"/>
    <cellStyle name="Lien hypertexte visité" xfId="56" builtinId="9" hidden="1"/>
    <cellStyle name="Lien hypertexte visité" xfId="58" builtinId="9" hidden="1"/>
    <cellStyle name="Lien hypertexte visité" xfId="60" builtinId="9" hidden="1"/>
    <cellStyle name="Lien hypertexte visité" xfId="62" builtinId="9" hidden="1"/>
    <cellStyle name="Lien hypertexte visité" xfId="64" builtinId="9" hidden="1"/>
    <cellStyle name="Lien hypertexte visité" xfId="66" builtinId="9" hidden="1"/>
    <cellStyle name="Lien hypertexte visité" xfId="68" builtinId="9" hidden="1"/>
    <cellStyle name="Lien hypertexte visité" xfId="70" builtinId="9" hidden="1"/>
    <cellStyle name="Lien hypertexte visité" xfId="72" builtinId="9" hidden="1"/>
    <cellStyle name="Lien hypertexte visité" xfId="74" builtinId="9" hidden="1"/>
    <cellStyle name="Lien hypertexte visité" xfId="76" builtinId="9" hidden="1"/>
    <cellStyle name="Lien hypertexte visité" xfId="78" builtinId="9" hidden="1"/>
    <cellStyle name="Lien hypertexte visité" xfId="80" builtinId="9" hidden="1"/>
    <cellStyle name="Lien hypertexte visité" xfId="82" builtinId="9" hidden="1"/>
    <cellStyle name="Lien hypertexte visité" xfId="84" builtinId="9" hidden="1"/>
    <cellStyle name="Lien hypertexte visité" xfId="86" builtinId="9" hidden="1"/>
    <cellStyle name="Lien hypertexte visité" xfId="88" builtinId="9" hidden="1"/>
    <cellStyle name="Lien hypertexte visité" xfId="90" builtinId="9" hidden="1"/>
    <cellStyle name="Lien hypertexte visité" xfId="92" builtinId="9" hidden="1"/>
    <cellStyle name="Lien hypertexte visité" xfId="94" builtinId="9" hidden="1"/>
    <cellStyle name="Lien hypertexte visité" xfId="96" builtinId="9" hidden="1"/>
    <cellStyle name="Lien hypertexte visité" xfId="98" builtinId="9" hidden="1"/>
    <cellStyle name="Lien hypertexte visité" xfId="100" builtinId="9" hidden="1"/>
    <cellStyle name="Lien hypertexte visité" xfId="102" builtinId="9" hidden="1"/>
    <cellStyle name="Lien hypertexte visité" xfId="104" builtinId="9" hidden="1"/>
    <cellStyle name="Lien hypertexte visité" xfId="106" builtinId="9" hidden="1"/>
    <cellStyle name="Lien hypertexte visité" xfId="108" builtinId="9" hidden="1"/>
    <cellStyle name="Lien hypertexte visité" xfId="110" builtinId="9" hidden="1"/>
    <cellStyle name="Lien hypertexte visité" xfId="112" builtinId="9" hidden="1"/>
    <cellStyle name="Lien hypertexte visité" xfId="114" builtinId="9" hidden="1"/>
    <cellStyle name="Lien hypertexte visité" xfId="116" builtinId="9" hidden="1"/>
    <cellStyle name="Lien hypertexte visité" xfId="118" builtinId="9" hidden="1"/>
    <cellStyle name="Lien hypertexte visité" xfId="120" builtinId="9" hidden="1"/>
    <cellStyle name="Lien hypertexte visité" xfId="122" builtinId="9" hidden="1"/>
    <cellStyle name="Lien hypertexte visité" xfId="124" builtinId="9" hidden="1"/>
    <cellStyle name="Lien hypertexte visité" xfId="126" builtinId="9" hidden="1"/>
    <cellStyle name="Lien hypertexte visité" xfId="128" builtinId="9" hidden="1"/>
    <cellStyle name="Lien hypertexte visité" xfId="130" builtinId="9" hidden="1"/>
    <cellStyle name="Lien hypertexte visité" xfId="132" builtinId="9" hidden="1"/>
    <cellStyle name="Lien hypertexte visité" xfId="134" builtinId="9" hidden="1"/>
    <cellStyle name="Lien hypertexte visité" xfId="136" builtinId="9" hidden="1"/>
    <cellStyle name="Lien hypertexte visité" xfId="138" builtinId="9" hidden="1"/>
    <cellStyle name="Lien hypertexte visité" xfId="140" builtinId="9" hidden="1"/>
    <cellStyle name="Lien hypertexte visité" xfId="142" builtinId="9" hidden="1"/>
    <cellStyle name="Lien hypertexte visité" xfId="144" builtinId="9" hidden="1"/>
    <cellStyle name="Lien hypertexte visité" xfId="146" builtinId="9" hidden="1"/>
    <cellStyle name="Lien hypertexte visité" xfId="148" builtinId="9" hidden="1"/>
    <cellStyle name="Lien hypertexte visité" xfId="150" builtinId="9" hidden="1"/>
    <cellStyle name="Lien hypertexte visité" xfId="152" builtinId="9" hidden="1"/>
    <cellStyle name="Lien hypertexte visité" xfId="154" builtinId="9" hidden="1"/>
    <cellStyle name="Lien hypertexte visité" xfId="156" builtinId="9" hidden="1"/>
    <cellStyle name="Lien hypertexte visité" xfId="158" builtinId="9" hidden="1"/>
    <cellStyle name="Lien hypertexte visité" xfId="160" builtinId="9" hidden="1"/>
    <cellStyle name="Lien hypertexte visité" xfId="162" builtinId="9" hidden="1"/>
    <cellStyle name="Lien hypertexte visité" xfId="164" builtinId="9" hidden="1"/>
    <cellStyle name="Lien hypertexte visité" xfId="166" builtinId="9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tabSelected="1" topLeftCell="A34" zoomScaleNormal="100" zoomScalePageLayoutView="150" workbookViewId="0">
      <selection activeCell="I18" sqref="I18"/>
    </sheetView>
  </sheetViews>
  <sheetFormatPr baseColWidth="10" defaultRowHeight="15.6" x14ac:dyDescent="0.3"/>
  <cols>
    <col min="1" max="1" width="4.19921875" customWidth="1"/>
    <col min="3" max="4" width="13.69921875" customWidth="1"/>
    <col min="5" max="5" width="11.69921875" customWidth="1"/>
    <col min="6" max="7" width="16.19921875" customWidth="1"/>
    <col min="8" max="8" width="11.5" style="3" customWidth="1"/>
    <col min="9" max="10" width="14" customWidth="1"/>
  </cols>
  <sheetData>
    <row r="1" spans="1:12" ht="31.2" customHeight="1" x14ac:dyDescent="0.3">
      <c r="A1" s="4" t="s">
        <v>60</v>
      </c>
    </row>
    <row r="2" spans="1:12" s="1" customFormat="1" ht="72" customHeight="1" x14ac:dyDescent="0.3">
      <c r="B2" s="24" t="s">
        <v>57</v>
      </c>
      <c r="C2" s="24" t="s">
        <v>13</v>
      </c>
      <c r="D2" s="24" t="s">
        <v>24</v>
      </c>
      <c r="E2" s="24" t="s">
        <v>32</v>
      </c>
      <c r="F2" s="24" t="s">
        <v>40</v>
      </c>
      <c r="G2" s="24" t="s">
        <v>41</v>
      </c>
      <c r="H2" s="24" t="s">
        <v>33</v>
      </c>
      <c r="I2" s="24" t="s">
        <v>39</v>
      </c>
      <c r="J2" s="25" t="s">
        <v>44</v>
      </c>
      <c r="K2" s="25" t="s">
        <v>45</v>
      </c>
      <c r="L2" s="25" t="s">
        <v>46</v>
      </c>
    </row>
    <row r="3" spans="1:12" x14ac:dyDescent="0.3">
      <c r="A3">
        <v>1</v>
      </c>
      <c r="B3" s="12" t="s">
        <v>0</v>
      </c>
      <c r="C3" s="12" t="s">
        <v>1</v>
      </c>
      <c r="D3" s="12" t="s">
        <v>25</v>
      </c>
      <c r="E3" s="13">
        <v>88000</v>
      </c>
      <c r="F3" s="14">
        <f>E3*0.07</f>
        <v>6160.0000000000009</v>
      </c>
      <c r="G3" s="14">
        <f>F3/4</f>
        <v>1540.0000000000002</v>
      </c>
      <c r="H3" s="15" t="s">
        <v>14</v>
      </c>
      <c r="I3" s="12">
        <v>25</v>
      </c>
      <c r="J3" s="16">
        <f>(I3*$F$44)</f>
        <v>1747.5000000000002</v>
      </c>
      <c r="K3" s="17">
        <f>((J3*100)/G3)/1000</f>
        <v>0.11347402597402598</v>
      </c>
      <c r="L3" s="18">
        <f>(F3*100)/E3</f>
        <v>7.0000000000000009</v>
      </c>
    </row>
    <row r="4" spans="1:12" x14ac:dyDescent="0.3">
      <c r="A4">
        <v>2</v>
      </c>
      <c r="B4" s="12" t="s">
        <v>0</v>
      </c>
      <c r="C4" s="12" t="s">
        <v>2</v>
      </c>
      <c r="D4" s="12" t="s">
        <v>25</v>
      </c>
      <c r="E4" s="13">
        <v>60000</v>
      </c>
      <c r="F4" s="14">
        <f>E4*0.08</f>
        <v>4800</v>
      </c>
      <c r="G4" s="14">
        <f t="shared" ref="G4:G27" si="0">F4/4</f>
        <v>1200</v>
      </c>
      <c r="H4" s="15" t="s">
        <v>14</v>
      </c>
      <c r="I4" s="12">
        <v>20</v>
      </c>
      <c r="J4" s="16">
        <f t="shared" ref="J4:J27" si="1">(I4*$F$44)</f>
        <v>1398</v>
      </c>
      <c r="K4" s="17">
        <f t="shared" ref="K4:K28" si="2">((J4*100)/G4)/1000</f>
        <v>0.11650000000000001</v>
      </c>
      <c r="L4" s="18">
        <f t="shared" ref="L4:L27" si="3">(F4*100)/E4</f>
        <v>8</v>
      </c>
    </row>
    <row r="5" spans="1:12" x14ac:dyDescent="0.3">
      <c r="A5">
        <v>3</v>
      </c>
      <c r="B5" s="12" t="s">
        <v>37</v>
      </c>
      <c r="C5" s="12" t="s">
        <v>3</v>
      </c>
      <c r="D5" s="12" t="s">
        <v>25</v>
      </c>
      <c r="E5" s="13">
        <v>170000</v>
      </c>
      <c r="F5" s="14">
        <f t="shared" ref="F5:F14" si="4">E5*0.07</f>
        <v>11900.000000000002</v>
      </c>
      <c r="G5" s="14">
        <f t="shared" si="0"/>
        <v>2975.0000000000005</v>
      </c>
      <c r="H5" s="15" t="s">
        <v>14</v>
      </c>
      <c r="I5" s="12">
        <v>56</v>
      </c>
      <c r="J5" s="16">
        <f t="shared" si="1"/>
        <v>3914.4000000000005</v>
      </c>
      <c r="K5" s="17">
        <f t="shared" si="2"/>
        <v>0.13157647058823529</v>
      </c>
      <c r="L5" s="18">
        <f t="shared" si="3"/>
        <v>7.0000000000000018</v>
      </c>
    </row>
    <row r="6" spans="1:12" x14ac:dyDescent="0.3">
      <c r="A6">
        <v>4</v>
      </c>
      <c r="B6" s="12" t="s">
        <v>0</v>
      </c>
      <c r="C6" s="12" t="s">
        <v>4</v>
      </c>
      <c r="D6" s="12" t="s">
        <v>25</v>
      </c>
      <c r="E6" s="13">
        <v>80000</v>
      </c>
      <c r="F6" s="14">
        <f t="shared" si="4"/>
        <v>5600.0000000000009</v>
      </c>
      <c r="G6" s="14">
        <f t="shared" si="0"/>
        <v>1400.0000000000002</v>
      </c>
      <c r="H6" s="15" t="s">
        <v>14</v>
      </c>
      <c r="I6" s="12">
        <v>25</v>
      </c>
      <c r="J6" s="16">
        <f t="shared" si="1"/>
        <v>1747.5000000000002</v>
      </c>
      <c r="K6" s="17">
        <f t="shared" si="2"/>
        <v>0.12482142857142857</v>
      </c>
      <c r="L6" s="18">
        <f t="shared" si="3"/>
        <v>7.0000000000000018</v>
      </c>
    </row>
    <row r="7" spans="1:12" x14ac:dyDescent="0.3">
      <c r="A7">
        <v>5</v>
      </c>
      <c r="B7" s="12" t="s">
        <v>5</v>
      </c>
      <c r="C7" s="12" t="s">
        <v>6</v>
      </c>
      <c r="D7" s="12" t="s">
        <v>25</v>
      </c>
      <c r="E7" s="13">
        <v>172000</v>
      </c>
      <c r="F7" s="14">
        <f t="shared" si="4"/>
        <v>12040.000000000002</v>
      </c>
      <c r="G7" s="14">
        <f t="shared" si="0"/>
        <v>3010.0000000000005</v>
      </c>
      <c r="H7" s="15" t="s">
        <v>14</v>
      </c>
      <c r="I7" s="12">
        <v>52</v>
      </c>
      <c r="J7" s="16">
        <f t="shared" si="1"/>
        <v>3634.8</v>
      </c>
      <c r="K7" s="17">
        <f t="shared" si="2"/>
        <v>0.12075747508305647</v>
      </c>
      <c r="L7" s="18">
        <f t="shared" si="3"/>
        <v>7.0000000000000018</v>
      </c>
    </row>
    <row r="8" spans="1:12" x14ac:dyDescent="0.3">
      <c r="A8">
        <v>6</v>
      </c>
      <c r="B8" s="12" t="s">
        <v>0</v>
      </c>
      <c r="C8" s="12" t="s">
        <v>7</v>
      </c>
      <c r="D8" s="12" t="s">
        <v>25</v>
      </c>
      <c r="E8" s="13">
        <v>80000</v>
      </c>
      <c r="F8" s="14">
        <f t="shared" si="4"/>
        <v>5600.0000000000009</v>
      </c>
      <c r="G8" s="14">
        <f t="shared" si="0"/>
        <v>1400.0000000000002</v>
      </c>
      <c r="H8" s="15" t="s">
        <v>14</v>
      </c>
      <c r="I8" s="12">
        <v>24</v>
      </c>
      <c r="J8" s="16">
        <f t="shared" si="1"/>
        <v>1677.6000000000001</v>
      </c>
      <c r="K8" s="17">
        <f t="shared" si="2"/>
        <v>0.11982857142857141</v>
      </c>
      <c r="L8" s="18">
        <f t="shared" si="3"/>
        <v>7.0000000000000018</v>
      </c>
    </row>
    <row r="9" spans="1:12" x14ac:dyDescent="0.3">
      <c r="A9">
        <v>7</v>
      </c>
      <c r="B9" s="12" t="s">
        <v>0</v>
      </c>
      <c r="C9" s="12" t="s">
        <v>8</v>
      </c>
      <c r="D9" s="12" t="s">
        <v>25</v>
      </c>
      <c r="E9" s="13">
        <v>40000</v>
      </c>
      <c r="F9" s="14">
        <f>E9*0.08</f>
        <v>3200</v>
      </c>
      <c r="G9" s="14">
        <f t="shared" si="0"/>
        <v>800</v>
      </c>
      <c r="H9" s="15" t="s">
        <v>14</v>
      </c>
      <c r="I9" s="12">
        <v>12</v>
      </c>
      <c r="J9" s="16">
        <f t="shared" si="1"/>
        <v>838.80000000000007</v>
      </c>
      <c r="K9" s="17">
        <f t="shared" si="2"/>
        <v>0.10485</v>
      </c>
      <c r="L9" s="18">
        <f t="shared" si="3"/>
        <v>8</v>
      </c>
    </row>
    <row r="10" spans="1:12" x14ac:dyDescent="0.3">
      <c r="A10">
        <v>8</v>
      </c>
      <c r="B10" s="12" t="s">
        <v>42</v>
      </c>
      <c r="C10" s="12" t="s">
        <v>9</v>
      </c>
      <c r="D10" s="12" t="s">
        <v>25</v>
      </c>
      <c r="E10" s="13">
        <v>70000</v>
      </c>
      <c r="F10" s="14">
        <f t="shared" si="4"/>
        <v>4900.0000000000009</v>
      </c>
      <c r="G10" s="14">
        <f t="shared" si="0"/>
        <v>1225.0000000000002</v>
      </c>
      <c r="H10" s="15" t="s">
        <v>14</v>
      </c>
      <c r="I10" s="12">
        <v>22</v>
      </c>
      <c r="J10" s="16">
        <f t="shared" si="1"/>
        <v>1537.8000000000002</v>
      </c>
      <c r="K10" s="17">
        <f t="shared" si="2"/>
        <v>0.12553469387755103</v>
      </c>
      <c r="L10" s="18">
        <f t="shared" si="3"/>
        <v>7.0000000000000018</v>
      </c>
    </row>
    <row r="11" spans="1:12" x14ac:dyDescent="0.3">
      <c r="A11">
        <v>9</v>
      </c>
      <c r="B11" s="12" t="s">
        <v>0</v>
      </c>
      <c r="C11" s="12" t="s">
        <v>10</v>
      </c>
      <c r="D11" s="12" t="s">
        <v>25</v>
      </c>
      <c r="E11" s="13">
        <v>55000</v>
      </c>
      <c r="F11" s="14">
        <f>E11*0.08</f>
        <v>4400</v>
      </c>
      <c r="G11" s="14">
        <f t="shared" si="0"/>
        <v>1100</v>
      </c>
      <c r="H11" s="15" t="s">
        <v>14</v>
      </c>
      <c r="I11" s="12">
        <v>15</v>
      </c>
      <c r="J11" s="16">
        <f t="shared" si="1"/>
        <v>1048.5</v>
      </c>
      <c r="K11" s="17">
        <f t="shared" si="2"/>
        <v>9.5318181818181816E-2</v>
      </c>
      <c r="L11" s="18">
        <f t="shared" si="3"/>
        <v>8</v>
      </c>
    </row>
    <row r="12" spans="1:12" x14ac:dyDescent="0.3">
      <c r="A12">
        <v>10</v>
      </c>
      <c r="B12" s="12" t="s">
        <v>0</v>
      </c>
      <c r="C12" s="12" t="s">
        <v>11</v>
      </c>
      <c r="D12" s="12" t="s">
        <v>25</v>
      </c>
      <c r="E12" s="13">
        <v>50000</v>
      </c>
      <c r="F12" s="14">
        <f t="shared" si="4"/>
        <v>3500.0000000000005</v>
      </c>
      <c r="G12" s="14">
        <f t="shared" si="0"/>
        <v>875.00000000000011</v>
      </c>
      <c r="H12" s="15" t="s">
        <v>14</v>
      </c>
      <c r="I12" s="12">
        <v>14</v>
      </c>
      <c r="J12" s="16">
        <f t="shared" si="1"/>
        <v>978.60000000000014</v>
      </c>
      <c r="K12" s="17">
        <f t="shared" si="2"/>
        <v>0.11184000000000001</v>
      </c>
      <c r="L12" s="18">
        <f t="shared" si="3"/>
        <v>7.0000000000000009</v>
      </c>
    </row>
    <row r="13" spans="1:12" x14ac:dyDescent="0.3">
      <c r="A13">
        <v>11</v>
      </c>
      <c r="B13" s="12" t="s">
        <v>0</v>
      </c>
      <c r="C13" s="12" t="s">
        <v>12</v>
      </c>
      <c r="D13" s="12" t="s">
        <v>25</v>
      </c>
      <c r="E13" s="13">
        <v>120000</v>
      </c>
      <c r="F13" s="14">
        <f t="shared" si="4"/>
        <v>8400</v>
      </c>
      <c r="G13" s="14">
        <f t="shared" si="0"/>
        <v>2100</v>
      </c>
      <c r="H13" s="15" t="s">
        <v>14</v>
      </c>
      <c r="I13" s="12">
        <v>32</v>
      </c>
      <c r="J13" s="16">
        <f t="shared" si="1"/>
        <v>2236.8000000000002</v>
      </c>
      <c r="K13" s="17">
        <f t="shared" si="2"/>
        <v>0.10651428571428573</v>
      </c>
      <c r="L13" s="18">
        <f t="shared" si="3"/>
        <v>7</v>
      </c>
    </row>
    <row r="14" spans="1:12" x14ac:dyDescent="0.3">
      <c r="A14">
        <v>12</v>
      </c>
      <c r="B14" s="12" t="s">
        <v>5</v>
      </c>
      <c r="C14" s="12" t="s">
        <v>16</v>
      </c>
      <c r="D14" s="12" t="s">
        <v>25</v>
      </c>
      <c r="E14" s="13">
        <v>140000</v>
      </c>
      <c r="F14" s="14">
        <f t="shared" si="4"/>
        <v>9800.0000000000018</v>
      </c>
      <c r="G14" s="14">
        <f t="shared" si="0"/>
        <v>2450.0000000000005</v>
      </c>
      <c r="H14" s="15" t="s">
        <v>14</v>
      </c>
      <c r="I14" s="12">
        <v>37</v>
      </c>
      <c r="J14" s="16">
        <f t="shared" si="1"/>
        <v>2586.3000000000002</v>
      </c>
      <c r="K14" s="17">
        <f t="shared" si="2"/>
        <v>0.10556326530612245</v>
      </c>
      <c r="L14" s="18">
        <f t="shared" si="3"/>
        <v>7.0000000000000018</v>
      </c>
    </row>
    <row r="15" spans="1:12" x14ac:dyDescent="0.3">
      <c r="A15">
        <v>13</v>
      </c>
      <c r="B15" s="12" t="s">
        <v>43</v>
      </c>
      <c r="C15" s="12" t="s">
        <v>17</v>
      </c>
      <c r="D15" s="12" t="s">
        <v>25</v>
      </c>
      <c r="E15" s="13">
        <v>25000</v>
      </c>
      <c r="F15" s="14">
        <f t="shared" ref="F15:F26" si="5">E15*0.05</f>
        <v>1250</v>
      </c>
      <c r="G15" s="14">
        <f t="shared" si="0"/>
        <v>312.5</v>
      </c>
      <c r="H15" s="15" t="s">
        <v>15</v>
      </c>
      <c r="I15" s="12">
        <v>0</v>
      </c>
      <c r="J15" s="16">
        <f t="shared" si="1"/>
        <v>0</v>
      </c>
      <c r="K15" s="17">
        <f t="shared" si="2"/>
        <v>0</v>
      </c>
      <c r="L15" s="18">
        <f t="shared" si="3"/>
        <v>5</v>
      </c>
    </row>
    <row r="16" spans="1:12" x14ac:dyDescent="0.3">
      <c r="A16">
        <v>14</v>
      </c>
      <c r="B16" s="12" t="s">
        <v>43</v>
      </c>
      <c r="C16" s="12" t="s">
        <v>1</v>
      </c>
      <c r="D16" s="12" t="s">
        <v>25</v>
      </c>
      <c r="E16" s="13">
        <v>18000</v>
      </c>
      <c r="F16" s="14">
        <f t="shared" si="5"/>
        <v>900</v>
      </c>
      <c r="G16" s="14">
        <f t="shared" si="0"/>
        <v>225</v>
      </c>
      <c r="H16" s="15" t="s">
        <v>15</v>
      </c>
      <c r="I16" s="12">
        <v>0</v>
      </c>
      <c r="J16" s="16">
        <f t="shared" si="1"/>
        <v>0</v>
      </c>
      <c r="K16" s="17">
        <f t="shared" si="2"/>
        <v>0</v>
      </c>
      <c r="L16" s="18">
        <f t="shared" si="3"/>
        <v>5</v>
      </c>
    </row>
    <row r="17" spans="1:12" x14ac:dyDescent="0.3">
      <c r="A17">
        <v>15</v>
      </c>
      <c r="B17" s="12" t="s">
        <v>18</v>
      </c>
      <c r="C17" s="12" t="s">
        <v>19</v>
      </c>
      <c r="D17" s="12" t="s">
        <v>26</v>
      </c>
      <c r="E17" s="13">
        <v>20000</v>
      </c>
      <c r="F17" s="14">
        <f t="shared" si="5"/>
        <v>1000</v>
      </c>
      <c r="G17" s="14">
        <f t="shared" si="0"/>
        <v>250</v>
      </c>
      <c r="H17" s="15" t="s">
        <v>15</v>
      </c>
      <c r="I17" s="12">
        <v>0</v>
      </c>
      <c r="J17" s="16">
        <f t="shared" si="1"/>
        <v>0</v>
      </c>
      <c r="K17" s="17">
        <f t="shared" si="2"/>
        <v>0</v>
      </c>
      <c r="L17" s="18">
        <f t="shared" si="3"/>
        <v>5</v>
      </c>
    </row>
    <row r="18" spans="1:12" x14ac:dyDescent="0.3">
      <c r="A18">
        <v>16</v>
      </c>
      <c r="B18" s="12" t="s">
        <v>43</v>
      </c>
      <c r="C18" s="12" t="s">
        <v>20</v>
      </c>
      <c r="D18" s="12" t="s">
        <v>26</v>
      </c>
      <c r="E18" s="13">
        <v>8000</v>
      </c>
      <c r="F18" s="14">
        <f t="shared" si="5"/>
        <v>400</v>
      </c>
      <c r="G18" s="14">
        <f t="shared" si="0"/>
        <v>100</v>
      </c>
      <c r="H18" s="15" t="s">
        <v>15</v>
      </c>
      <c r="I18" s="12">
        <v>0</v>
      </c>
      <c r="J18" s="16">
        <f t="shared" si="1"/>
        <v>0</v>
      </c>
      <c r="K18" s="17">
        <f t="shared" si="2"/>
        <v>0</v>
      </c>
      <c r="L18" s="18">
        <f t="shared" si="3"/>
        <v>5</v>
      </c>
    </row>
    <row r="19" spans="1:12" x14ac:dyDescent="0.3">
      <c r="A19">
        <v>17</v>
      </c>
      <c r="B19" s="12" t="s">
        <v>43</v>
      </c>
      <c r="C19" s="12" t="s">
        <v>21</v>
      </c>
      <c r="D19" s="12" t="s">
        <v>25</v>
      </c>
      <c r="E19" s="13">
        <v>28800</v>
      </c>
      <c r="F19" s="14">
        <f t="shared" si="5"/>
        <v>1440</v>
      </c>
      <c r="G19" s="14">
        <f t="shared" si="0"/>
        <v>360</v>
      </c>
      <c r="H19" s="15" t="s">
        <v>15</v>
      </c>
      <c r="I19" s="12">
        <v>0</v>
      </c>
      <c r="J19" s="16">
        <f t="shared" si="1"/>
        <v>0</v>
      </c>
      <c r="K19" s="17">
        <f t="shared" si="2"/>
        <v>0</v>
      </c>
      <c r="L19" s="18">
        <f t="shared" si="3"/>
        <v>5</v>
      </c>
    </row>
    <row r="20" spans="1:12" x14ac:dyDescent="0.3">
      <c r="A20">
        <v>18</v>
      </c>
      <c r="B20" s="12" t="s">
        <v>43</v>
      </c>
      <c r="C20" s="12" t="s">
        <v>22</v>
      </c>
      <c r="D20" s="12" t="s">
        <v>26</v>
      </c>
      <c r="E20" s="13">
        <v>13000</v>
      </c>
      <c r="F20" s="14">
        <f t="shared" si="5"/>
        <v>650</v>
      </c>
      <c r="G20" s="14">
        <f t="shared" si="0"/>
        <v>162.5</v>
      </c>
      <c r="H20" s="15" t="s">
        <v>15</v>
      </c>
      <c r="I20" s="12">
        <v>0</v>
      </c>
      <c r="J20" s="16">
        <f t="shared" si="1"/>
        <v>0</v>
      </c>
      <c r="K20" s="17">
        <f t="shared" si="2"/>
        <v>0</v>
      </c>
      <c r="L20" s="18">
        <f t="shared" si="3"/>
        <v>5</v>
      </c>
    </row>
    <row r="21" spans="1:12" x14ac:dyDescent="0.3">
      <c r="A21">
        <v>19</v>
      </c>
      <c r="B21" s="12" t="s">
        <v>18</v>
      </c>
      <c r="C21" s="12" t="s">
        <v>23</v>
      </c>
      <c r="D21" s="12" t="s">
        <v>26</v>
      </c>
      <c r="E21" s="13">
        <v>10000</v>
      </c>
      <c r="F21" s="14">
        <f t="shared" si="5"/>
        <v>500</v>
      </c>
      <c r="G21" s="14">
        <f t="shared" si="0"/>
        <v>125</v>
      </c>
      <c r="H21" s="15" t="s">
        <v>15</v>
      </c>
      <c r="I21" s="12">
        <v>0</v>
      </c>
      <c r="J21" s="16">
        <f t="shared" si="1"/>
        <v>0</v>
      </c>
      <c r="K21" s="17">
        <f t="shared" si="2"/>
        <v>0</v>
      </c>
      <c r="L21" s="18">
        <f t="shared" si="3"/>
        <v>5</v>
      </c>
    </row>
    <row r="22" spans="1:12" x14ac:dyDescent="0.3">
      <c r="A22">
        <v>20</v>
      </c>
      <c r="B22" s="12" t="s">
        <v>18</v>
      </c>
      <c r="C22" s="12" t="s">
        <v>27</v>
      </c>
      <c r="D22" s="12" t="s">
        <v>26</v>
      </c>
      <c r="E22" s="13">
        <v>20800</v>
      </c>
      <c r="F22" s="14">
        <f t="shared" si="5"/>
        <v>1040</v>
      </c>
      <c r="G22" s="14">
        <f t="shared" si="0"/>
        <v>260</v>
      </c>
      <c r="H22" s="15" t="s">
        <v>15</v>
      </c>
      <c r="I22" s="12">
        <v>0</v>
      </c>
      <c r="J22" s="16">
        <f t="shared" si="1"/>
        <v>0</v>
      </c>
      <c r="K22" s="17">
        <f t="shared" si="2"/>
        <v>0</v>
      </c>
      <c r="L22" s="18">
        <f t="shared" si="3"/>
        <v>5</v>
      </c>
    </row>
    <row r="23" spans="1:12" x14ac:dyDescent="0.3">
      <c r="A23">
        <v>21</v>
      </c>
      <c r="B23" s="12" t="s">
        <v>0</v>
      </c>
      <c r="C23" s="12" t="s">
        <v>28</v>
      </c>
      <c r="D23" s="12" t="s">
        <v>25</v>
      </c>
      <c r="E23" s="13">
        <v>28000</v>
      </c>
      <c r="F23" s="14">
        <f>E23*0.08</f>
        <v>2240</v>
      </c>
      <c r="G23" s="14">
        <f t="shared" si="0"/>
        <v>560</v>
      </c>
      <c r="H23" s="15" t="s">
        <v>14</v>
      </c>
      <c r="I23" s="12">
        <v>7</v>
      </c>
      <c r="J23" s="16">
        <f t="shared" si="1"/>
        <v>489.30000000000007</v>
      </c>
      <c r="K23" s="17">
        <f t="shared" si="2"/>
        <v>8.7375000000000008E-2</v>
      </c>
      <c r="L23" s="18">
        <f t="shared" si="3"/>
        <v>8</v>
      </c>
    </row>
    <row r="24" spans="1:12" x14ac:dyDescent="0.3">
      <c r="A24">
        <v>22</v>
      </c>
      <c r="B24" s="12" t="s">
        <v>43</v>
      </c>
      <c r="C24" s="12" t="s">
        <v>29</v>
      </c>
      <c r="D24" s="12" t="s">
        <v>26</v>
      </c>
      <c r="E24" s="13">
        <v>40000</v>
      </c>
      <c r="F24" s="14">
        <f t="shared" si="5"/>
        <v>2000</v>
      </c>
      <c r="G24" s="14">
        <f t="shared" si="0"/>
        <v>500</v>
      </c>
      <c r="H24" s="15" t="s">
        <v>15</v>
      </c>
      <c r="I24" s="12">
        <v>0</v>
      </c>
      <c r="J24" s="16">
        <f t="shared" si="1"/>
        <v>0</v>
      </c>
      <c r="K24" s="17">
        <f t="shared" si="2"/>
        <v>0</v>
      </c>
      <c r="L24" s="18">
        <f t="shared" si="3"/>
        <v>5</v>
      </c>
    </row>
    <row r="25" spans="1:12" x14ac:dyDescent="0.3">
      <c r="A25">
        <v>23</v>
      </c>
      <c r="B25" s="12" t="s">
        <v>18</v>
      </c>
      <c r="C25" s="12" t="s">
        <v>30</v>
      </c>
      <c r="D25" s="12" t="s">
        <v>25</v>
      </c>
      <c r="E25" s="13">
        <v>24000</v>
      </c>
      <c r="F25" s="14">
        <f t="shared" si="5"/>
        <v>1200</v>
      </c>
      <c r="G25" s="14">
        <f t="shared" si="0"/>
        <v>300</v>
      </c>
      <c r="H25" s="15" t="s">
        <v>15</v>
      </c>
      <c r="I25" s="12">
        <v>0</v>
      </c>
      <c r="J25" s="16">
        <f t="shared" si="1"/>
        <v>0</v>
      </c>
      <c r="K25" s="17">
        <f t="shared" si="2"/>
        <v>0</v>
      </c>
      <c r="L25" s="18">
        <f t="shared" si="3"/>
        <v>5</v>
      </c>
    </row>
    <row r="26" spans="1:12" x14ac:dyDescent="0.3">
      <c r="A26">
        <v>24</v>
      </c>
      <c r="B26" s="12" t="s">
        <v>43</v>
      </c>
      <c r="C26" s="12" t="s">
        <v>58</v>
      </c>
      <c r="D26" s="12" t="s">
        <v>25</v>
      </c>
      <c r="E26" s="13">
        <v>28000</v>
      </c>
      <c r="F26" s="14">
        <f t="shared" si="5"/>
        <v>1400</v>
      </c>
      <c r="G26" s="14">
        <f t="shared" si="0"/>
        <v>350</v>
      </c>
      <c r="H26" s="15" t="s">
        <v>15</v>
      </c>
      <c r="I26" s="12">
        <v>0</v>
      </c>
      <c r="J26" s="16">
        <f t="shared" si="1"/>
        <v>0</v>
      </c>
      <c r="K26" s="17">
        <f t="shared" si="2"/>
        <v>0</v>
      </c>
      <c r="L26" s="18">
        <f t="shared" si="3"/>
        <v>5</v>
      </c>
    </row>
    <row r="27" spans="1:12" x14ac:dyDescent="0.3">
      <c r="A27">
        <v>25</v>
      </c>
      <c r="B27" s="12" t="s">
        <v>43</v>
      </c>
      <c r="C27" s="12" t="s">
        <v>31</v>
      </c>
      <c r="D27" s="12" t="s">
        <v>25</v>
      </c>
      <c r="E27" s="13">
        <v>85000</v>
      </c>
      <c r="F27" s="14">
        <f>E27*0.07</f>
        <v>5950.0000000000009</v>
      </c>
      <c r="G27" s="14">
        <f t="shared" si="0"/>
        <v>1487.5000000000002</v>
      </c>
      <c r="H27" s="15" t="s">
        <v>14</v>
      </c>
      <c r="I27" s="12">
        <v>26</v>
      </c>
      <c r="J27" s="16">
        <f t="shared" si="1"/>
        <v>1817.4</v>
      </c>
      <c r="K27" s="17">
        <f t="shared" si="2"/>
        <v>0.12217815126050419</v>
      </c>
      <c r="L27" s="18">
        <f t="shared" si="3"/>
        <v>7.0000000000000018</v>
      </c>
    </row>
    <row r="28" spans="1:12" x14ac:dyDescent="0.3">
      <c r="E28" s="7">
        <f>SUM(E3:E27)</f>
        <v>1473600</v>
      </c>
      <c r="F28" s="7">
        <f>SUM(F3:F27)</f>
        <v>100270</v>
      </c>
      <c r="G28" s="7">
        <f>SUM(G3:G27)</f>
        <v>25067.5</v>
      </c>
      <c r="H28" s="8"/>
      <c r="I28" s="9">
        <f>SUM(I3:I27)</f>
        <v>367</v>
      </c>
      <c r="J28" s="10">
        <f>SUM(J3:J27)</f>
        <v>25653.3</v>
      </c>
      <c r="K28" s="11">
        <f t="shared" si="2"/>
        <v>0.102336890395931</v>
      </c>
      <c r="L28" s="11">
        <f>(F28*100)/E28</f>
        <v>6.8044245385450601</v>
      </c>
    </row>
    <row r="30" spans="1:12" x14ac:dyDescent="0.3">
      <c r="D30" s="9" t="s">
        <v>50</v>
      </c>
      <c r="E30" s="9"/>
      <c r="F30" s="9"/>
      <c r="G30" s="9">
        <v>6</v>
      </c>
      <c r="H30" s="8"/>
    </row>
    <row r="31" spans="1:12" x14ac:dyDescent="0.3">
      <c r="D31" s="9" t="s">
        <v>51</v>
      </c>
      <c r="E31" s="9"/>
      <c r="F31" s="9"/>
      <c r="G31" s="9">
        <v>19</v>
      </c>
      <c r="H31" s="8"/>
    </row>
    <row r="32" spans="1:12" x14ac:dyDescent="0.3">
      <c r="D32" s="9" t="s">
        <v>59</v>
      </c>
      <c r="E32" s="9"/>
      <c r="F32" s="9"/>
      <c r="G32" s="9">
        <v>25</v>
      </c>
      <c r="H32" s="8"/>
    </row>
    <row r="33" spans="2:10" x14ac:dyDescent="0.3">
      <c r="D33" s="9"/>
      <c r="E33" s="9"/>
      <c r="F33" s="9"/>
      <c r="G33" s="9"/>
      <c r="H33" s="8"/>
    </row>
    <row r="34" spans="2:10" x14ac:dyDescent="0.3">
      <c r="B34">
        <v>18</v>
      </c>
      <c r="D34" s="9" t="s">
        <v>34</v>
      </c>
      <c r="E34" s="9"/>
      <c r="F34" s="9"/>
      <c r="G34" s="9">
        <v>14</v>
      </c>
      <c r="H34" s="8"/>
    </row>
    <row r="35" spans="2:10" x14ac:dyDescent="0.3">
      <c r="D35" s="9" t="s">
        <v>35</v>
      </c>
      <c r="E35" s="9"/>
      <c r="F35" s="9"/>
      <c r="G35" s="9">
        <v>25</v>
      </c>
      <c r="H35" s="8"/>
    </row>
    <row r="36" spans="2:10" x14ac:dyDescent="0.3">
      <c r="B36">
        <f>B34/G35</f>
        <v>0.72</v>
      </c>
      <c r="D36" s="9" t="s">
        <v>47</v>
      </c>
      <c r="E36" s="9"/>
      <c r="F36" s="9"/>
      <c r="G36" s="19">
        <f>(G34/G35)</f>
        <v>0.56000000000000005</v>
      </c>
      <c r="H36" s="20" t="s">
        <v>53</v>
      </c>
      <c r="I36" s="2">
        <v>0.7</v>
      </c>
      <c r="J36" s="2"/>
    </row>
    <row r="37" spans="2:10" x14ac:dyDescent="0.3">
      <c r="B37">
        <v>3</v>
      </c>
      <c r="D37" s="9" t="s">
        <v>48</v>
      </c>
      <c r="E37" s="9"/>
      <c r="F37" s="9"/>
      <c r="G37" s="21">
        <v>0</v>
      </c>
      <c r="H37" s="20" t="s">
        <v>55</v>
      </c>
      <c r="I37" s="2">
        <v>0.4</v>
      </c>
      <c r="J37" s="2"/>
    </row>
    <row r="38" spans="2:10" x14ac:dyDescent="0.3">
      <c r="B38">
        <f>B37/G30</f>
        <v>0.5</v>
      </c>
      <c r="D38" s="9" t="s">
        <v>49</v>
      </c>
      <c r="E38" s="9"/>
      <c r="F38" s="9"/>
      <c r="G38" s="21">
        <v>0.74</v>
      </c>
      <c r="H38" s="22"/>
      <c r="I38" s="2"/>
      <c r="J38" s="2"/>
    </row>
    <row r="39" spans="2:10" x14ac:dyDescent="0.3">
      <c r="D39" s="9"/>
      <c r="E39" s="9"/>
      <c r="F39" s="9"/>
      <c r="G39" s="9"/>
      <c r="H39" s="8"/>
    </row>
    <row r="40" spans="2:10" x14ac:dyDescent="0.3">
      <c r="D40" s="9" t="s">
        <v>54</v>
      </c>
      <c r="E40" s="9"/>
      <c r="F40" s="9"/>
      <c r="G40" s="7">
        <f>F3+F4+F5+F6+F7+F8+F9+F10+F11+F12+F13+F14+F23+F27</f>
        <v>88490</v>
      </c>
      <c r="H40" s="8"/>
    </row>
    <row r="41" spans="2:10" x14ac:dyDescent="0.3">
      <c r="D41" s="9" t="s">
        <v>36</v>
      </c>
      <c r="E41" s="9"/>
      <c r="F41" s="9"/>
      <c r="G41" s="7">
        <f>F28</f>
        <v>100270</v>
      </c>
      <c r="H41" s="8"/>
    </row>
    <row r="42" spans="2:10" x14ac:dyDescent="0.3">
      <c r="D42" s="9" t="s">
        <v>52</v>
      </c>
      <c r="E42" s="9"/>
      <c r="F42" s="9"/>
      <c r="G42" s="21">
        <f>G40/G41</f>
        <v>0.88251720355041385</v>
      </c>
      <c r="H42" s="8"/>
    </row>
    <row r="43" spans="2:10" x14ac:dyDescent="0.3">
      <c r="D43" s="5"/>
      <c r="E43" s="5"/>
      <c r="F43" s="5"/>
      <c r="G43" s="5"/>
      <c r="H43" s="6"/>
    </row>
    <row r="44" spans="2:10" x14ac:dyDescent="0.3">
      <c r="D44" s="9" t="s">
        <v>38</v>
      </c>
      <c r="E44" s="9"/>
      <c r="F44" s="9">
        <v>69.900000000000006</v>
      </c>
      <c r="G44" s="5"/>
      <c r="H44" s="6"/>
    </row>
    <row r="45" spans="2:10" x14ac:dyDescent="0.3">
      <c r="D45" s="5" t="s">
        <v>56</v>
      </c>
      <c r="F45" s="23">
        <f>J28*1.2</f>
        <v>30783.96</v>
      </c>
    </row>
  </sheetData>
  <pageMargins left="0.75" right="0.75" top="1" bottom="1" header="0.5" footer="0.5"/>
  <pageSetup paperSize="9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57101BBAD31D64AA3AB030C7383BE05" ma:contentTypeVersion="0" ma:contentTypeDescription="Crée un document." ma:contentTypeScope="" ma:versionID="cc78c2ad0db73ef11373325eb853b73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fe331b061e72866024fe28ebad680d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7599C89-032F-4617-8C9B-A5D58AADAC73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43A14F4F-3341-4A6A-9370-59E67DE90C1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F15C4509-D9E1-4BD8-B90C-C7E34340C9B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Correction Cas Pure Skin</vt:lpstr>
    </vt:vector>
  </TitlesOfParts>
  <Company>Education nationale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Sophie MILLER</dc:creator>
  <cp:lastModifiedBy>jbesne</cp:lastModifiedBy>
  <cp:lastPrinted>2018-04-26T17:22:31Z</cp:lastPrinted>
  <dcterms:created xsi:type="dcterms:W3CDTF">2018-02-25T20:43:34Z</dcterms:created>
  <dcterms:modified xsi:type="dcterms:W3CDTF">2018-09-04T15:58:58Z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0x010100657101BBAD31D64AA3AB030C7383BE05</vt:lpwstr>
  </property>
</Properties>
</file>